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 firstSheet="1" activeTab="6"/>
  </bookViews>
  <sheets>
    <sheet name="基础数据表 " sheetId="9" r:id="rId1"/>
    <sheet name="整体自评表 " sheetId="3" r:id="rId2"/>
    <sheet name="美丽社区建设经费" sheetId="8" r:id="rId3"/>
    <sheet name="社区工作经费" sheetId="5" r:id="rId4"/>
    <sheet name="吉凤街道机关事务经费" sheetId="7" r:id="rId5"/>
    <sheet name="广告制作宣传" sheetId="4" r:id="rId6"/>
    <sheet name="安监经费" sheetId="6" r:id="rId7"/>
  </sheets>
  <definedNames>
    <definedName name="_xlnm._FilterDatabase" localSheetId="0" hidden="1">'基础数据表 '!$A$16:$G$57</definedName>
    <definedName name="_xlnm.Print_Area" localSheetId="0">'基础数据表 '!$A$1:$G$57</definedName>
    <definedName name="_xlnm.Print_Titles" localSheetId="0">'基础数据表 '!$1:$6</definedName>
    <definedName name="_xlnm.Print_Titles" localSheetId="1">'整体自评表 '!$1:$2</definedName>
  </definedNames>
  <calcPr calcId="144525"/>
</workbook>
</file>

<file path=xl/sharedStrings.xml><?xml version="1.0" encoding="utf-8"?>
<sst xmlns="http://schemas.openxmlformats.org/spreadsheetml/2006/main" count="581" uniqueCount="317">
  <si>
    <r>
      <rPr>
        <b/>
        <sz val="12"/>
        <rFont val="宋体"/>
        <charset val="134"/>
      </rPr>
      <t>附件1</t>
    </r>
    <r>
      <rPr>
        <b/>
        <sz val="12"/>
        <rFont val="SimSun"/>
        <charset val="134"/>
      </rPr>
      <t>：</t>
    </r>
  </si>
  <si>
    <t>州级预算部门整体支出绩效评价基础数据表</t>
  </si>
  <si>
    <t>编制单位：吉凤街道办事处</t>
  </si>
  <si>
    <t>财政供养人员情况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</si>
  <si>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年末编制数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</si>
  <si>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年末实际在职人数</t>
    </r>
  </si>
  <si>
    <r>
      <rPr>
        <sz val="9"/>
        <rFont val="MingLiU"/>
        <charset val="136"/>
      </rPr>
      <t>控制率</t>
    </r>
  </si>
  <si>
    <t>经费控制情况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</si>
  <si>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年决算数</t>
    </r>
    <r>
      <rPr>
        <sz val="9"/>
        <rFont val="MingLiU"/>
        <charset val="136"/>
      </rPr>
      <t xml:space="preserve">         </t>
    </r>
    <r>
      <rPr>
        <sz val="9"/>
        <rFont val="宋体"/>
        <charset val="134"/>
      </rPr>
      <t>（万元）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</si>
  <si>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年预算数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（万元）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</si>
  <si>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年决算数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（万元）</t>
    </r>
  </si>
  <si>
    <t>三公经费</t>
  </si>
  <si>
    <t>1、公务用车购置和运行维护费</t>
  </si>
  <si>
    <t>其中：公务用车购置费</t>
  </si>
  <si>
    <t>公务用车运行维护费</t>
  </si>
  <si>
    <t>2、因公出国（境）费用</t>
  </si>
  <si>
    <t>3、公务接待费</t>
  </si>
  <si>
    <t>项目支出：</t>
  </si>
  <si>
    <t>1.一般公共预算财政拨款项目支出</t>
  </si>
  <si>
    <t xml:space="preserve">   党建组织经费</t>
  </si>
  <si>
    <t xml:space="preserve">  食堂运转经费</t>
  </si>
  <si>
    <t xml:space="preserve">  民族团结创建工作经费</t>
  </si>
  <si>
    <t xml:space="preserve">  广告宣传制作</t>
  </si>
  <si>
    <t xml:space="preserve">  征地拆迁遗留问题处理经费</t>
  </si>
  <si>
    <t xml:space="preserve">  社区工作经费</t>
  </si>
  <si>
    <t xml:space="preserve">  美丽社区建设经费</t>
  </si>
  <si>
    <t xml:space="preserve">  工会经费</t>
  </si>
  <si>
    <t xml:space="preserve">  吉凤街道机关事务经费</t>
  </si>
  <si>
    <t xml:space="preserve">  计生经费</t>
  </si>
  <si>
    <t xml:space="preserve">  民兵武装及征兵</t>
  </si>
  <si>
    <t xml:space="preserve">  农业农村</t>
  </si>
  <si>
    <t xml:space="preserve">  全域文明创建</t>
  </si>
  <si>
    <t xml:space="preserve">  社会事务站经费</t>
  </si>
  <si>
    <t xml:space="preserve">  疫情防控</t>
  </si>
  <si>
    <t xml:space="preserve">  综合治理</t>
  </si>
  <si>
    <t xml:space="preserve">  安监经费</t>
  </si>
  <si>
    <t>2.政府性基金预算支出</t>
  </si>
  <si>
    <t xml:space="preserve">  社区建设资金</t>
  </si>
  <si>
    <r>
      <rPr>
        <sz val="9"/>
        <rFont val="MingLiU"/>
        <charset val="136"/>
      </rPr>
      <t>3.</t>
    </r>
    <r>
      <rPr>
        <sz val="9"/>
        <rFont val="宋体"/>
        <charset val="134"/>
      </rPr>
      <t>其他资金项目支出</t>
    </r>
  </si>
  <si>
    <t xml:space="preserve">  武装基层</t>
  </si>
  <si>
    <t xml:space="preserve">  国企退休补助</t>
  </si>
  <si>
    <t xml:space="preserve">  安全生产监管设备经费</t>
  </si>
  <si>
    <t xml:space="preserve">  人大经费</t>
  </si>
  <si>
    <t xml:space="preserve">  城乡居保以奖代补资金</t>
  </si>
  <si>
    <t xml:space="preserve">  城乡两险手续费</t>
  </si>
  <si>
    <t xml:space="preserve">  耕地地力保护</t>
  </si>
  <si>
    <t xml:space="preserve">  州财政局拨捧捧坳社区篮球场改造资金</t>
  </si>
  <si>
    <t xml:space="preserve">  州工会安全生产邦扶款</t>
  </si>
  <si>
    <t xml:space="preserve">  2019年残联动态更新工作经费</t>
  </si>
  <si>
    <t xml:space="preserve">  社会保障拨入岗位信息经费等</t>
  </si>
  <si>
    <t xml:space="preserve">  社区平台建设经费</t>
  </si>
  <si>
    <t xml:space="preserve">  电信拨入安全生产经费</t>
  </si>
  <si>
    <t xml:space="preserve">  政法部综治工作经费</t>
  </si>
  <si>
    <t xml:space="preserve">  社会事务经费</t>
  </si>
  <si>
    <t xml:space="preserve">  殡葬改革费</t>
  </si>
  <si>
    <t>公用经费：</t>
  </si>
  <si>
    <t>其中：办公费</t>
  </si>
  <si>
    <t xml:space="preserve">      水费、电费</t>
  </si>
  <si>
    <t xml:space="preserve">     邮电费</t>
  </si>
  <si>
    <t xml:space="preserve">      差旅费</t>
  </si>
  <si>
    <t xml:space="preserve">      培训费</t>
  </si>
  <si>
    <r>
      <rPr>
        <sz val="9"/>
        <rFont val="MingLiU"/>
        <charset val="136"/>
      </rPr>
      <t>政府采购金额</t>
    </r>
  </si>
  <si>
    <r>
      <rPr>
        <sz val="9"/>
        <rFont val="MingLiU"/>
        <charset val="136"/>
      </rPr>
      <t>—</t>
    </r>
  </si>
  <si>
    <t>部门基本支出预算调整</t>
  </si>
  <si>
    <r>
      <rPr>
        <sz val="9"/>
        <rFont val="宋体"/>
        <charset val="134"/>
      </rPr>
      <t>楼堂馆所控制情况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（</t>
    </r>
    <r>
      <rPr>
        <sz val="9"/>
        <rFont val="MingLiU"/>
        <charset val="136"/>
      </rPr>
      <t xml:space="preserve"> 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年完工项目）</t>
    </r>
  </si>
  <si>
    <r>
      <rPr>
        <sz val="9"/>
        <rFont val="MingLiU"/>
        <charset val="136"/>
      </rPr>
      <t xml:space="preserve">批复规模 </t>
    </r>
    <r>
      <rPr>
        <sz val="9"/>
        <rFont val="Times New Roman"/>
        <charset val="134"/>
      </rPr>
      <t>（</t>
    </r>
    <r>
      <rPr>
        <sz val="9"/>
        <rFont val="Times New Roman"/>
        <charset val="134"/>
      </rPr>
      <t>m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 xml:space="preserve"> </t>
    </r>
    <r>
      <rPr>
        <sz val="9"/>
        <rFont val="Times New Roman"/>
        <charset val="134"/>
      </rPr>
      <t>）</t>
    </r>
  </si>
  <si>
    <r>
      <rPr>
        <sz val="10"/>
        <rFont val="MingLiU"/>
        <charset val="136"/>
      </rPr>
      <t>实际规 模3 ）</t>
    </r>
  </si>
  <si>
    <t>规模控制率</t>
  </si>
  <si>
    <r>
      <rPr>
        <sz val="9"/>
        <rFont val="宋体"/>
        <charset val="134"/>
      </rPr>
      <t>预算投资</t>
    </r>
    <r>
      <rPr>
        <sz val="9"/>
        <rFont val="MingLiU"/>
        <charset val="136"/>
      </rPr>
      <t xml:space="preserve">    </t>
    </r>
    <r>
      <rPr>
        <sz val="9"/>
        <rFont val="宋体"/>
        <charset val="134"/>
      </rPr>
      <t>（万元）</t>
    </r>
  </si>
  <si>
    <r>
      <rPr>
        <sz val="9"/>
        <rFont val="宋体"/>
        <charset val="134"/>
      </rPr>
      <t>实际投资（万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元）</t>
    </r>
  </si>
  <si>
    <t>投资概算控制率</t>
  </si>
  <si>
    <t>无</t>
  </si>
  <si>
    <r>
      <rPr>
        <sz val="9"/>
        <rFont val="MingLiU"/>
        <charset val="136"/>
      </rPr>
      <t>厉行节约保障措施</t>
    </r>
  </si>
  <si>
    <t>制定《厉行节约管理制度》，严格执行《党政机关厉行节约反对浪费条例》和《湘西自治州党政机关国内公务接待费管理办法》等规定，坚持从严从简，勤俭办一切事业；坚持依法依规，严格按程序办事；坚持实事求是、公开透明，严格控制各项支出。</t>
  </si>
  <si>
    <r>
      <rPr>
        <sz val="9"/>
        <rFont val="MingLiU"/>
        <charset val="136"/>
      </rPr>
      <t>说明：项目支出需要填报除基本支出以外的所有项目支出情况，公用经费填报基本支出中的一般</t>
    </r>
  </si>
  <si>
    <r>
      <rPr>
        <sz val="9"/>
        <rFont val="MingLiU"/>
        <charset val="136"/>
      </rPr>
      <t>商品和服务支出。</t>
    </r>
  </si>
  <si>
    <r>
      <rPr>
        <sz val="11"/>
        <rFont val="宋体"/>
        <charset val="134"/>
      </rPr>
      <t>单位负责人签字：</t>
    </r>
    <r>
      <rPr>
        <sz val="11"/>
        <rFont val="MingLiU"/>
        <charset val="136"/>
      </rPr>
      <t xml:space="preserve">         </t>
    </r>
    <r>
      <rPr>
        <sz val="11"/>
        <rFont val="宋体"/>
        <charset val="134"/>
      </rPr>
      <t>填表人：</t>
    </r>
    <r>
      <rPr>
        <sz val="11"/>
        <rFont val="MingLiU"/>
        <charset val="136"/>
      </rPr>
      <t xml:space="preserve">            </t>
    </r>
    <r>
      <rPr>
        <sz val="11"/>
        <rFont val="宋体"/>
        <charset val="134"/>
      </rPr>
      <t>联系电话：</t>
    </r>
    <r>
      <rPr>
        <sz val="11"/>
        <rFont val="MingLiU"/>
        <charset val="136"/>
      </rPr>
      <t xml:space="preserve">      </t>
    </r>
    <r>
      <rPr>
        <sz val="11"/>
        <rFont val="宋体"/>
        <charset val="134"/>
      </rPr>
      <t>填报日期：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年</t>
    </r>
    <r>
      <rPr>
        <sz val="11"/>
        <rFont val="MingLiU"/>
        <charset val="136"/>
      </rPr>
      <t xml:space="preserve">  </t>
    </r>
    <r>
      <rPr>
        <sz val="11"/>
        <rFont val="宋体"/>
        <charset val="134"/>
      </rPr>
      <t>月</t>
    </r>
    <r>
      <rPr>
        <sz val="11"/>
        <rFont val="MingLiU"/>
        <charset val="136"/>
      </rPr>
      <t xml:space="preserve">  </t>
    </r>
    <r>
      <rPr>
        <sz val="11"/>
        <rFont val="宋体"/>
        <charset val="134"/>
      </rPr>
      <t>曰</t>
    </r>
  </si>
  <si>
    <t>附件2：</t>
  </si>
  <si>
    <t>州级预算部门整体支出绩效自评表</t>
  </si>
  <si>
    <t>（2022年度）</t>
  </si>
  <si>
    <t>湘西高新区预算部门名称</t>
  </si>
  <si>
    <t>吉凤街道办事处</t>
  </si>
  <si>
    <t>年度预算申请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</si>
  <si>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</si>
  <si>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</si>
  <si>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</si>
  <si>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</si>
  <si>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</si>
  <si>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</si>
  <si>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</si>
  <si>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按收入性质分：</t>
  </si>
  <si>
    <t>一般公共预算</t>
  </si>
  <si>
    <t>政府性基金拨款</t>
  </si>
  <si>
    <t>纳入专户管理的非税收入拨款</t>
  </si>
  <si>
    <t>其他资金</t>
  </si>
  <si>
    <t>按支出性质分：</t>
  </si>
  <si>
    <t>基本支出</t>
  </si>
  <si>
    <t>项目支出</t>
  </si>
  <si>
    <t>年度总体目标</t>
  </si>
  <si>
    <t>预期目标</t>
  </si>
  <si>
    <t>实际完成情况</t>
  </si>
  <si>
    <t>(1)加强基层党建，激发干事氛围。
(2)关切民生持续提升幸福指数。
(3)严抓常态化疫情防控。
(4)克难攻坚巩固征地拆迁成效。
(5)创新探索加快社会管理改革。           
(6)加强队伍建，提升干部整体素质。</t>
  </si>
  <si>
    <t>在党的二十大胜利召开之年，吉凤街道坚持以习近平新时代中国特色社会主义思想为指导，深入学习贯彻党的二十大精神，坚决贯彻习近平总书记“疫情要防住、经济要稳住、发展要安全”的重要指示精神，认真落实各级各部门工作部署，踔厉奋发、勇毅前行，各项工作取得明显成效。吉凤街道办事处评选为全区平安建设工作先进单位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</si>
  <si>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</si>
  <si>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</si>
  <si>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</si>
  <si>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</si>
  <si>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</si>
  <si>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</si>
  <si>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</si>
  <si>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 
（50分）</t>
  </si>
  <si>
    <t>数量指标</t>
  </si>
  <si>
    <t>重点工作完成率</t>
  </si>
  <si>
    <t>本单位2022年度五个文明建设绩效考核结果，等次为一等，单位重点工作完成率已基本完成（分等次，未打分）。</t>
  </si>
  <si>
    <t>“三公经费”控制率</t>
  </si>
  <si>
    <t>≦100%</t>
  </si>
  <si>
    <t>2022年一般公共预算拨款“三公经费”年初预算安排数1.82万元，为公务招待费。实际支出数为1.8万元，为公务招待费，“三公经费”控制率为98.9%。</t>
  </si>
  <si>
    <t>征拆工作</t>
  </si>
  <si>
    <t>完成征地400亩、迁坟200冢、拆迁房屋16栋</t>
  </si>
  <si>
    <t>全年完成征地1000余亩，迁坟74冢，房屋拆迁10栋，宁儿医院、武陵山地下游客通道项目、酒鬼酒项目、丰达合金搬迁项目、建发西区储备用地项目等5个重点项目征拆清零。</t>
  </si>
  <si>
    <t>征地超额完成，迁坟、房屋拆迁目标未完成，扣2分。加强目标管理、强化目标执行，确保目标完成。</t>
  </si>
  <si>
    <t>。</t>
  </si>
  <si>
    <t>物业小区党群服务中心建设</t>
  </si>
  <si>
    <t>3个以上</t>
  </si>
  <si>
    <t>完成溶江小区、名门江山等12个物业小区党群服务中心建设。</t>
  </si>
  <si>
    <t>木林坪和高速下线安置区交付建设</t>
  </si>
  <si>
    <t>高速下线木林坪和包垄安置区房屋外墙外立面改造52栋；顺利完成湾溪城中村项目71套安置房拆迁户集中选房交付</t>
  </si>
  <si>
    <t>开展意识形态工作责任制</t>
  </si>
  <si>
    <t>研究意识形态工作会议不低于2次</t>
  </si>
  <si>
    <t>全年开展研究意识形态工作会议4次。</t>
  </si>
  <si>
    <t>惠民救助工作</t>
  </si>
  <si>
    <t>对符合条件的人足额发放补贴</t>
  </si>
  <si>
    <t>发放残疾人两项补贴46080元；发放困难救助18户17100元；办理高新区医疗救助二次报销共计95人372402.88元</t>
  </si>
  <si>
    <t>产出指标 （50 分）</t>
  </si>
  <si>
    <t>质量指标</t>
  </si>
  <si>
    <t>网格化工作</t>
  </si>
  <si>
    <t>完成网格化信息平台升级</t>
  </si>
  <si>
    <t>完成网格化信息平台升级并评为州网格化工作先进街道</t>
  </si>
  <si>
    <t>城乡居民享受医疗保险、养老保险</t>
  </si>
  <si>
    <t>确保城乡居民，应保尽保，参保率100%。</t>
  </si>
  <si>
    <t>城乡居民医疗保险、养老保险参保率达100%。</t>
  </si>
  <si>
    <t>保障安全生产</t>
  </si>
  <si>
    <t>维护群众人身安全</t>
  </si>
  <si>
    <t>研究分析街道安全生产工作24次，每月召开安全生产工作例会4次，开展日常性专题安全生产会议50余次，完成397栋经营性自建房摸排，拆除D级危房5栋</t>
  </si>
  <si>
    <t>时效指标</t>
  </si>
  <si>
    <t>年度主要工作任务完成时间</t>
  </si>
  <si>
    <t>2022年底前完成</t>
  </si>
  <si>
    <t>已完成</t>
  </si>
  <si>
    <t>部门预决算信息公开</t>
  </si>
  <si>
    <t>按规定及时公开</t>
  </si>
  <si>
    <t>已按规定及时公开</t>
  </si>
  <si>
    <t>成本指标</t>
  </si>
  <si>
    <t>在职人员控制率</t>
  </si>
  <si>
    <r>
      <rPr>
        <sz val="10"/>
        <rFont val="SimSun"/>
        <charset val="134"/>
      </rPr>
      <t>≦</t>
    </r>
    <r>
      <rPr>
        <sz val="10"/>
        <rFont val="宋体"/>
        <charset val="134"/>
      </rPr>
      <t>100%</t>
    </r>
  </si>
  <si>
    <t>公用经费控制率</t>
  </si>
  <si>
    <t>预算支出控制</t>
  </si>
  <si>
    <t>部门整体支出控制在预算内</t>
  </si>
  <si>
    <t>总支出控制在预算范围内</t>
  </si>
  <si>
    <t>效益指标
（30分）</t>
  </si>
  <si>
    <t>社会经济效益指标</t>
  </si>
  <si>
    <t>改善基础设施建设，治理环境污染，提高辖区人民的生活水平，促进社会稳定和谐。</t>
  </si>
  <si>
    <t>加大基础设施建设资金投入，改善街道社区基础设施，优化营商环境，提高辖区人民的生活水平，促进社会经济发展。</t>
  </si>
  <si>
    <t>通过加大市区、社区基础设施建设投入，治理环境污染，改善了生产生活环境，提高辖区人民的生活水平优化营商环境，确保实现“一门式办理”服务，“一件事一次办”，社区便民服务中心实现“一门式办理”服务。为方便了群众，优化营商环境，提高辖区人民的生活水平，促进社会稳定和谐，为经济发展奠定了基础。</t>
  </si>
  <si>
    <t>疫情防控监测</t>
  </si>
  <si>
    <t>全力落实落实各项防控举措，降低疫情风险</t>
  </si>
  <si>
    <t>排查入吉人员193160人，其中涉疫区人员15453人，完成居家隔离人员管理服务1550人，居家健康监测人员2580人</t>
  </si>
  <si>
    <t xml:space="preserve">全区建设美丽湘西工作优秀街道 </t>
  </si>
  <si>
    <t>优秀</t>
  </si>
  <si>
    <t>州建设美丽湘西工作先进街道</t>
  </si>
  <si>
    <r>
      <rPr>
        <sz val="9"/>
        <rFont val="宋体"/>
        <charset val="134"/>
      </rPr>
      <t>可持续影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响指标</t>
    </r>
  </si>
  <si>
    <t>提高办事效率，关切民生，创造良好的营商环境。</t>
  </si>
  <si>
    <t>提高班子成员的综合素质，提高办事效率，关切民生，创造良好的营商环境。</t>
  </si>
  <si>
    <t>通过提高班子成员的综合素质，提高办事效率，加大资金投入，2021年吉凤街道设施建设、工作作风、营商环境得到了进一步提高，社会影响不断扩大，街道呈现出发展迅猛的发展势头。</t>
  </si>
  <si>
    <r>
      <rPr>
        <sz val="9"/>
        <rFont val="宋体"/>
        <charset val="134"/>
      </rPr>
      <t>满意度指标</t>
    </r>
    <r>
      <rPr>
        <sz val="9"/>
        <rFont val="MingLiU"/>
        <charset val="136"/>
      </rPr>
      <t xml:space="preserve"> 
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 xml:space="preserve">10 </t>
    </r>
    <r>
      <rPr>
        <sz val="9"/>
        <rFont val="宋体"/>
        <charset val="134"/>
      </rPr>
      <t>分）</t>
    </r>
  </si>
  <si>
    <r>
      <rPr>
        <sz val="9"/>
        <rFont val="宋体"/>
        <charset val="134"/>
      </rPr>
      <t>服务对象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满意度指</t>
    </r>
    <r>
      <rPr>
        <sz val="9"/>
        <rFont val="MingLiU"/>
        <charset val="136"/>
      </rPr>
      <t xml:space="preserve"> </t>
    </r>
    <r>
      <rPr>
        <sz val="9"/>
        <rFont val="宋体"/>
        <charset val="134"/>
      </rPr>
      <t>标</t>
    </r>
  </si>
  <si>
    <t>服务对象满意度</t>
  </si>
  <si>
    <t>≥97%</t>
  </si>
  <si>
    <r>
      <rPr>
        <sz val="9"/>
        <rFont val="MingLiU"/>
        <charset val="136"/>
      </rPr>
      <t>总分</t>
    </r>
  </si>
  <si>
    <r>
      <rPr>
        <sz val="11"/>
        <rFont val="宋体"/>
        <charset val="134"/>
      </rPr>
      <t>单位负责人签字：</t>
    </r>
    <r>
      <rPr>
        <sz val="11"/>
        <rFont val="MingLiU"/>
        <charset val="136"/>
      </rPr>
      <t xml:space="preserve">      </t>
    </r>
    <r>
      <rPr>
        <sz val="11"/>
        <rFont val="宋体"/>
        <charset val="134"/>
      </rPr>
      <t>填表人：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联系电话：</t>
    </r>
    <r>
      <rPr>
        <sz val="11"/>
        <rFont val="MingLiU"/>
        <charset val="136"/>
      </rPr>
      <t xml:space="preserve">       </t>
    </r>
    <r>
      <rPr>
        <sz val="11"/>
        <rFont val="宋体"/>
        <charset val="134"/>
      </rPr>
      <t>填报日期：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年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月</t>
    </r>
    <r>
      <rPr>
        <sz val="11"/>
        <rFont val="MingLiU"/>
        <charset val="136"/>
      </rPr>
      <t xml:space="preserve">    </t>
    </r>
    <r>
      <rPr>
        <sz val="11"/>
        <rFont val="宋体"/>
        <charset val="134"/>
      </rPr>
      <t>日</t>
    </r>
  </si>
  <si>
    <t>附件3-1：</t>
  </si>
  <si>
    <t>州级预算部门项目支出绩效自评表</t>
  </si>
  <si>
    <t>（ 2022年度）</t>
  </si>
  <si>
    <t>项目支出名称</t>
  </si>
  <si>
    <t>美丽社区建设经费</t>
  </si>
  <si>
    <t>主管部门</t>
  </si>
  <si>
    <t>湘西高新技术产业开发区管理委员会</t>
  </si>
  <si>
    <t>实施单位</t>
  </si>
  <si>
    <t>项目资金             （万元）</t>
  </si>
  <si>
    <t>其中：当年财政拨款</t>
  </si>
  <si>
    <t>—</t>
  </si>
  <si>
    <t>上年结转资金</t>
  </si>
  <si>
    <t>建设捧捧坳社区和双河社区优化社区环境，完善基础设施。</t>
  </si>
  <si>
    <t>造宜居宜游的园区环境为目标，着力提升城市基础设施建设，完成滨溪路路口、包垅自然寨路口提质改造项目，新增绿化2万余平。不断改善人居环境，开展乱搭乱建、乱堆乱放、乱占乱种集中整治行动，清除“牛皮癣”等各类非法张贴喷涂的小广告1000余张，拆除各类非法户外广告招牌共82个，拆违92起，恢复公共面积或土地面积共计6800平方米。</t>
  </si>
  <si>
    <t>偏差原因 分析及 改进措施</t>
  </si>
  <si>
    <t>新增绿化</t>
  </si>
  <si>
    <t>15000平</t>
  </si>
  <si>
    <t>20000平</t>
  </si>
  <si>
    <t>提升城市基础设施建设</t>
  </si>
  <si>
    <t>完成滨溪路路口、包垅自然寨路口提质改造项目</t>
  </si>
  <si>
    <t>社区环境整治</t>
  </si>
  <si>
    <t>除“牛皮癣”等各类非法张贴喷涂的小广告、非法户外广告招牌等</t>
  </si>
  <si>
    <t>清除“牛皮癣”等各类非法张贴喷涂的小广告1000余张，拆除各类非法户外广告招牌共82个，拆违92起，恢复公共面积或土地面积共计6800平方米</t>
  </si>
  <si>
    <t>验收合格率</t>
  </si>
  <si>
    <t>完成及时率</t>
  </si>
  <si>
    <t>各项工作按计划推进</t>
  </si>
  <si>
    <t>已按时完成</t>
  </si>
  <si>
    <t>经费控制</t>
  </si>
  <si>
    <t>控制在预算内</t>
  </si>
  <si>
    <t>效益指标 （40 分）</t>
  </si>
  <si>
    <t>社会效益指标</t>
  </si>
  <si>
    <t>加快建设安置房工程，对于改善民生。</t>
  </si>
  <si>
    <t>提高居民幸福生活指数</t>
  </si>
  <si>
    <t>按时完成基础设施建设和项目协调工作，规范改造后的社区后续管理。</t>
  </si>
  <si>
    <t>可持续影响指标</t>
  </si>
  <si>
    <t>获得群众支持是建设好美丽社区的基础</t>
  </si>
  <si>
    <t>效果好</t>
  </si>
  <si>
    <t>服务对象 满意度指 标</t>
  </si>
  <si>
    <t>90%以上</t>
  </si>
  <si>
    <t>部分群众未满意</t>
  </si>
  <si>
    <t>总分</t>
  </si>
  <si>
    <t>说明：此表项目支出不包括财政部门要求单独进行项目支出绩效自评项目，每个一级项目支出填写一张项目支出绩效自评表。</t>
  </si>
  <si>
    <r>
      <rPr>
        <sz val="11"/>
        <rFont val="宋体"/>
        <charset val="134"/>
      </rPr>
      <t>单位负责人签字：</t>
    </r>
    <r>
      <rPr>
        <sz val="11"/>
        <rFont val="MingLiU"/>
        <charset val="136"/>
      </rPr>
      <t xml:space="preserve">             </t>
    </r>
    <r>
      <rPr>
        <sz val="11"/>
        <rFont val="宋体"/>
        <charset val="134"/>
      </rPr>
      <t>填表人：</t>
    </r>
    <r>
      <rPr>
        <sz val="11"/>
        <rFont val="MingLiU"/>
        <charset val="136"/>
      </rPr>
      <t xml:space="preserve">            </t>
    </r>
    <r>
      <rPr>
        <sz val="11"/>
        <rFont val="宋体"/>
        <charset val="134"/>
      </rPr>
      <t>联系电话：</t>
    </r>
    <r>
      <rPr>
        <sz val="11"/>
        <rFont val="MingLiU"/>
        <charset val="136"/>
      </rPr>
      <t xml:space="preserve">          </t>
    </r>
    <r>
      <rPr>
        <sz val="11"/>
        <rFont val="宋体"/>
        <charset val="134"/>
      </rPr>
      <t>填报日期：</t>
    </r>
    <r>
      <rPr>
        <sz val="11"/>
        <rFont val="MingLiU"/>
        <charset val="136"/>
      </rPr>
      <t xml:space="preserve">      </t>
    </r>
    <r>
      <rPr>
        <sz val="11"/>
        <rFont val="宋体"/>
        <charset val="134"/>
      </rPr>
      <t>年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月</t>
    </r>
    <r>
      <rPr>
        <sz val="11"/>
        <rFont val="MingLiU"/>
        <charset val="136"/>
      </rPr>
      <t xml:space="preserve">     </t>
    </r>
    <r>
      <rPr>
        <sz val="11"/>
        <rFont val="宋体"/>
        <charset val="134"/>
      </rPr>
      <t>日</t>
    </r>
  </si>
  <si>
    <t>附件3-2：</t>
  </si>
  <si>
    <t>社区工作经费</t>
  </si>
  <si>
    <t>积极创建文明社区，打造一支能干事的社区干部队伍，提高为民服务意识和能力，不断满足人民的新期待。</t>
  </si>
  <si>
    <t>社区干部队伍素质得到了全面提升，队伍的凝聚力不断加强，为人民服务的意识逐步成为队伍的信仰。</t>
  </si>
  <si>
    <t>产出指标 （46分）</t>
  </si>
  <si>
    <t>推进安全生产专项整治三年行动</t>
  </si>
  <si>
    <t>开展隐患排查，检查生产经营单位600家，摸排400家、“住改商”经营场所50家。</t>
  </si>
  <si>
    <t>开展消防隐患排查、燃气安全、居民自建房、“住改商”隐患排查，检查生产经营单位623家次，摸排经营户420家次、“住改商”经营场所55家，排查隐患1302项，已整改1189项，关停整治3家。</t>
  </si>
  <si>
    <t>全国示范性老年友好型社区</t>
  </si>
  <si>
    <t>1个</t>
  </si>
  <si>
    <t>2022年吉凤街道湾溪社区当选</t>
  </si>
  <si>
    <t>美化社区环境，完善基础
设施，将社区建设成为宜
居宜养的美丽社区。</t>
  </si>
  <si>
    <t>开展河道日常巡河、护河等工作，组织志愿者进行河道清理，美化环境。</t>
  </si>
  <si>
    <t>已安排社区干部、党员、护林员、公益性岗位人员、环卫工人、钓鱼爱好者均参与了河道巡查和保护，每天巡查不少于10次。河道环境优美，河水清澈。</t>
  </si>
  <si>
    <t>效益指标 （44 分）</t>
  </si>
  <si>
    <t>优化营商环境工作</t>
  </si>
  <si>
    <t>优化营商环境，促进经济发展。</t>
  </si>
  <si>
    <t>确保了群众办事实现“就近办”、“一件事一次办”，扎实开展“一件事一次办”微信小程序推广，社区基层公共服务（一门式）便民服务办理事项4795件。</t>
  </si>
  <si>
    <t>提高民生幸福指数</t>
  </si>
  <si>
    <t>持续提升民生幸福指数</t>
  </si>
  <si>
    <t>全年对辖区563人进行防贫监测初步摸排和走访核实，落实监测户结对帮扶责任人及稳定脱贫户结对联系人；发放雨露计划职业学历教育补助7人0.75万元；16户稳定脱贫户落实结对联系人。</t>
  </si>
  <si>
    <t>可持续影 响指标</t>
  </si>
  <si>
    <t>为群众解决问题 ，确保社区团结稳定、幸福感提升。</t>
  </si>
  <si>
    <t>及时了解辖区存在的隐患和纠纷，发现问题及时妥善处理</t>
  </si>
  <si>
    <t>2022年各基层党组织为群众办实事850余件，党员干部个人为群众办实事532余件，社区群众的幸福逐年上升。</t>
  </si>
  <si>
    <t>附件3-3：</t>
  </si>
  <si>
    <t>吉凤街道机关事务经费</t>
  </si>
  <si>
    <t>为干部开展各项工作提供后勤服务</t>
  </si>
  <si>
    <t>2022年保障了后勤供应，提高了队伍的战斗力，工作积极性得到更进一步提高</t>
  </si>
  <si>
    <t>产出指标 （55 分）</t>
  </si>
  <si>
    <t>出餐次数</t>
  </si>
  <si>
    <t>≥3次/天</t>
  </si>
  <si>
    <t>3次/天</t>
  </si>
  <si>
    <t>满足日常办公用水用电</t>
  </si>
  <si>
    <t>365天</t>
  </si>
  <si>
    <t>食堂卫生保洁次数</t>
  </si>
  <si>
    <t>职工吃得放心、吃得营养、吃得满意</t>
  </si>
  <si>
    <t>严格把控菜价，菜质，确保职工能吃到物美价廉的饭菜。</t>
  </si>
  <si>
    <t>每天安排专人清点送菜数量，检查菜的质量，一级厨师掌勺。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</si>
  <si>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</si>
  <si>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成本指标</t>
    </r>
  </si>
  <si>
    <t>效益指标 （35分）</t>
  </si>
  <si>
    <t>服务好全体职工</t>
  </si>
  <si>
    <t>民以食为天，做好职工后勤保障，有得利于工作效率提高。</t>
  </si>
  <si>
    <t>职工每天精气神充足，身体素质和工作效率明显提高，全年各项工作成效明显。</t>
  </si>
  <si>
    <t>物美价廉，保障公务人员饮食条件安全可靠。</t>
  </si>
  <si>
    <t>保障公务人员饮食条件安全可靠，提供良好的用餐环境，让公务人员能全身心投入工作，开展工作，更好的帮助群众解决他们的问题。</t>
  </si>
  <si>
    <t>保障了公务人员饮食条件安全可靠，提供良好的用餐环境，让公务人员能全身心投入工作，开展工作，更好的帮助群众解决他们的问题。</t>
  </si>
  <si>
    <t>附件3-4：</t>
  </si>
  <si>
    <t>广告制作宣传经费</t>
  </si>
  <si>
    <t>树立我街道及高新区创新发展的良好形象</t>
  </si>
  <si>
    <t>横幅456条、宣传册300本、海报90张、标语牌子30块、宣传单10万份、资料打印3万份</t>
  </si>
  <si>
    <t>制作横幅</t>
  </si>
  <si>
    <t>1500条</t>
  </si>
  <si>
    <t>456条</t>
  </si>
  <si>
    <t>预期设定过高</t>
  </si>
  <si>
    <t>制作宣传册</t>
  </si>
  <si>
    <t>1000本</t>
  </si>
  <si>
    <t>300本</t>
  </si>
  <si>
    <t>制作海报</t>
  </si>
  <si>
    <t>300张</t>
  </si>
  <si>
    <t>90张</t>
  </si>
  <si>
    <t>制作标语牌子</t>
  </si>
  <si>
    <t>100块</t>
  </si>
  <si>
    <t>106块</t>
  </si>
  <si>
    <t>制作发放宣传单</t>
  </si>
  <si>
    <t>30万份</t>
  </si>
  <si>
    <t>6万份</t>
  </si>
  <si>
    <t>资料打印</t>
  </si>
  <si>
    <t>10万份</t>
  </si>
  <si>
    <t>制作质量</t>
  </si>
  <si>
    <t>合格</t>
  </si>
  <si>
    <t>加强街道治理优良形象</t>
  </si>
  <si>
    <t>单位负责人签字：             填表人：            联系电话：          填报日期：      年     月     日</t>
  </si>
  <si>
    <t>附件3-5：</t>
  </si>
  <si>
    <t>安监经费</t>
  </si>
  <si>
    <t>保障辖区事故降到最低
损失，确保社会安定有序.</t>
  </si>
  <si>
    <t>牢固树立以人民为中心的发展理念，把安全生产纳入党工委班子会议重要议题，研究分析街道安全生产工作24次，每月召开安全生产工作例会4次，开展日常性专题安全生产会议50余次。加大自建房摸排工作力度，制定自建房摸排方案，明确居民自建房排查内容、范围、时间、要求和整治任务，完成397栋经营性自建房摸排。实行台账管理，建立排查库、隐患库、整治库台账，推进D级危房倒建，目前，已拆除D级危房5栋。</t>
  </si>
  <si>
    <t>产出指标 （44分）</t>
  </si>
  <si>
    <t>研究分析安全生产工作</t>
  </si>
  <si>
    <t>24次</t>
  </si>
  <si>
    <t>召开安全生产例会</t>
  </si>
  <si>
    <t>不低于80次</t>
  </si>
  <si>
    <t>98次</t>
  </si>
  <si>
    <t>自建房摸排</t>
  </si>
  <si>
    <t>不低于300栋</t>
  </si>
  <si>
    <t>397栋</t>
  </si>
  <si>
    <t>安全隐患排除率</t>
  </si>
  <si>
    <t>效益指标 （46 分）</t>
  </si>
  <si>
    <t>经济效益指标</t>
  </si>
  <si>
    <t>保障辖区事故降到最低损失，确保社会安定有序.</t>
  </si>
  <si>
    <t>未发生权事故</t>
  </si>
  <si>
    <t>未发生安全事故</t>
  </si>
  <si>
    <t>创造有序安全生产环境</t>
  </si>
  <si>
    <t>服务对象 满意度指标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</si>
</sst>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%"/>
    <numFmt numFmtId="178" formatCode="0.00_ "/>
    <numFmt numFmtId="179" formatCode="0.00_);[Red]\(0.00\)"/>
    <numFmt numFmtId="180" formatCode="0.0000_);[Red]\(0.0000\)"/>
    <numFmt numFmtId="181" formatCode="#,##0.000_ "/>
    <numFmt numFmtId="182" formatCode="#,##0.00_);[Red]\(#,##0.00\)"/>
  </numFmts>
  <fonts count="4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7"/>
      <name val="宋体"/>
      <charset val="134"/>
    </font>
    <font>
      <sz val="15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.5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8"/>
      <name val="宋体"/>
      <charset val="134"/>
    </font>
    <font>
      <sz val="9"/>
      <name val="MingLiU"/>
      <charset val="136"/>
    </font>
    <font>
      <sz val="10"/>
      <name val="SimSun"/>
      <charset val="134"/>
    </font>
    <font>
      <b/>
      <sz val="10"/>
      <color rgb="FF373535"/>
      <name val="微软雅黑"/>
      <charset val="134"/>
    </font>
    <font>
      <b/>
      <sz val="12"/>
      <name val="宋体"/>
      <charset val="134"/>
    </font>
    <font>
      <sz val="21"/>
      <name val="宋体"/>
      <charset val="134"/>
    </font>
    <font>
      <sz val="21"/>
      <name val="MingLiU"/>
      <charset val="136"/>
    </font>
    <font>
      <sz val="9"/>
      <name val="Times New Roman"/>
      <charset val="134"/>
    </font>
    <font>
      <sz val="10"/>
      <name val="MingLiU"/>
      <charset val="136"/>
    </font>
    <font>
      <sz val="14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MingLiU"/>
      <charset val="136"/>
    </font>
    <font>
      <b/>
      <sz val="12"/>
      <name val="SimSun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3" applyNumberFormat="0" applyAlignment="0" applyProtection="0">
      <alignment vertical="center"/>
    </xf>
    <xf numFmtId="0" fontId="34" fillId="4" borderId="14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6" fillId="5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indent="2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76" fontId="13" fillId="0" borderId="0" xfId="0" applyNumberFormat="1" applyFo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179" fontId="13" fillId="0" borderId="0" xfId="0" applyNumberFormat="1" applyFont="1">
      <alignment vertical="center"/>
    </xf>
    <xf numFmtId="180" fontId="13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181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/>
    </xf>
    <xf numFmtId="179" fontId="3" fillId="0" borderId="0" xfId="0" applyNumberFormat="1" applyFon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2" fontId="13" fillId="0" borderId="0" xfId="0" applyNumberFormat="1" applyFont="1">
      <alignment vertical="center"/>
    </xf>
    <xf numFmtId="0" fontId="16" fillId="0" borderId="0" xfId="0" applyFont="1">
      <alignment vertical="center"/>
    </xf>
    <xf numFmtId="0" fontId="2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71"/>
  <sheetViews>
    <sheetView showZeros="0" workbookViewId="0">
      <selection activeCell="A77" sqref="A77"/>
    </sheetView>
  </sheetViews>
  <sheetFormatPr defaultColWidth="9.875" defaultRowHeight="12.75"/>
  <cols>
    <col min="1" max="1" width="35.5" style="40" customWidth="1"/>
    <col min="2" max="2" width="9.25" style="43" customWidth="1"/>
    <col min="3" max="3" width="6.875" style="43" customWidth="1"/>
    <col min="4" max="4" width="14" style="43" customWidth="1"/>
    <col min="5" max="5" width="8.25" style="43" customWidth="1"/>
    <col min="6" max="6" width="10.125" style="43"/>
    <col min="7" max="7" width="8.125" style="40" customWidth="1"/>
    <col min="8" max="8" width="15.375" style="40"/>
    <col min="9" max="9" width="12.75" style="69" customWidth="1"/>
    <col min="10" max="10" width="11.5" style="69" customWidth="1"/>
    <col min="11" max="11" width="14" style="69" customWidth="1"/>
    <col min="12" max="12" width="9.875" style="40"/>
    <col min="13" max="13" width="10.375" style="70" customWidth="1"/>
    <col min="14" max="16384" width="9.875" style="40"/>
  </cols>
  <sheetData>
    <row r="1" s="40" customFormat="1" ht="14.25" spans="1:13">
      <c r="A1" s="71" t="s">
        <v>0</v>
      </c>
      <c r="B1" s="43"/>
      <c r="C1" s="43"/>
      <c r="D1" s="43"/>
      <c r="E1" s="43"/>
      <c r="F1" s="43"/>
      <c r="G1" s="40"/>
      <c r="H1" s="40"/>
      <c r="I1" s="69"/>
      <c r="J1" s="69"/>
      <c r="K1" s="69"/>
      <c r="L1" s="40"/>
      <c r="M1" s="70"/>
    </row>
    <row r="2" s="40" customFormat="1" spans="2:13">
      <c r="B2" s="43"/>
      <c r="C2" s="43"/>
      <c r="D2" s="43"/>
      <c r="E2" s="43"/>
      <c r="F2" s="43"/>
      <c r="G2" s="40"/>
      <c r="H2" s="40"/>
      <c r="I2" s="69"/>
      <c r="J2" s="69"/>
      <c r="K2" s="69"/>
      <c r="L2" s="40"/>
      <c r="M2" s="70"/>
    </row>
    <row r="3" s="40" customFormat="1" ht="26.25" spans="1:13">
      <c r="A3" s="72" t="s">
        <v>1</v>
      </c>
      <c r="B3" s="73"/>
      <c r="C3" s="73"/>
      <c r="D3" s="73"/>
      <c r="E3" s="73"/>
      <c r="F3" s="73"/>
      <c r="G3" s="73"/>
      <c r="H3" s="40"/>
      <c r="I3" s="69"/>
      <c r="J3" s="69"/>
      <c r="K3" s="69"/>
      <c r="L3" s="40"/>
      <c r="M3" s="70"/>
    </row>
    <row r="4" s="40" customFormat="1" ht="24.75" customHeight="1" spans="1:13">
      <c r="A4" s="3" t="s">
        <v>2</v>
      </c>
      <c r="B4" s="43"/>
      <c r="C4" s="43"/>
      <c r="D4" s="43"/>
      <c r="E4" s="43"/>
      <c r="F4" s="43"/>
      <c r="G4" s="40"/>
      <c r="H4" s="40"/>
      <c r="I4" s="69"/>
      <c r="J4" s="69"/>
      <c r="K4" s="69"/>
      <c r="L4" s="40"/>
      <c r="M4" s="70"/>
    </row>
    <row r="5" s="40" customFormat="1" ht="18" customHeight="1" spans="1:13">
      <c r="A5" s="74" t="s">
        <v>3</v>
      </c>
      <c r="B5" s="75" t="s">
        <v>4</v>
      </c>
      <c r="C5" s="75"/>
      <c r="D5" s="75" t="s">
        <v>5</v>
      </c>
      <c r="E5" s="75"/>
      <c r="F5" s="63" t="s">
        <v>6</v>
      </c>
      <c r="G5" s="63"/>
      <c r="H5" s="40"/>
      <c r="I5" s="69"/>
      <c r="J5" s="69"/>
      <c r="K5" s="69"/>
      <c r="L5" s="40"/>
      <c r="M5" s="70"/>
    </row>
    <row r="6" s="40" customFormat="1" ht="17.1" customHeight="1" spans="1:13">
      <c r="A6" s="74"/>
      <c r="B6" s="59">
        <v>49</v>
      </c>
      <c r="C6" s="59"/>
      <c r="D6" s="59">
        <v>49</v>
      </c>
      <c r="E6" s="59"/>
      <c r="F6" s="76">
        <f>D6/B6</f>
        <v>1</v>
      </c>
      <c r="G6" s="77"/>
      <c r="H6" s="40"/>
      <c r="I6" s="69"/>
      <c r="J6" s="69"/>
      <c r="K6" s="69"/>
      <c r="L6" s="40"/>
      <c r="M6" s="70"/>
    </row>
    <row r="7" s="40" customFormat="1" ht="27.95" customHeight="1" spans="1:13">
      <c r="A7" s="12" t="s">
        <v>7</v>
      </c>
      <c r="B7" s="78" t="s">
        <v>8</v>
      </c>
      <c r="C7" s="78"/>
      <c r="D7" s="78" t="s">
        <v>9</v>
      </c>
      <c r="E7" s="78"/>
      <c r="F7" s="78" t="s">
        <v>10</v>
      </c>
      <c r="G7" s="78"/>
      <c r="H7" s="40"/>
      <c r="I7" s="69"/>
      <c r="J7" s="69"/>
      <c r="K7" s="69"/>
      <c r="L7" s="40"/>
      <c r="M7" s="70"/>
    </row>
    <row r="8" s="40" customFormat="1" ht="18" customHeight="1" spans="1:13">
      <c r="A8" s="12" t="s">
        <v>11</v>
      </c>
      <c r="B8" s="59">
        <f>B9+B13</f>
        <v>1.85</v>
      </c>
      <c r="C8" s="59"/>
      <c r="D8" s="59">
        <v>1.82</v>
      </c>
      <c r="E8" s="59"/>
      <c r="F8" s="59">
        <v>1.8</v>
      </c>
      <c r="G8" s="66"/>
      <c r="H8" s="40"/>
      <c r="I8" s="69"/>
      <c r="J8" s="69"/>
      <c r="K8" s="69"/>
      <c r="L8" s="40"/>
      <c r="M8" s="70"/>
    </row>
    <row r="9" s="40" customFormat="1" ht="18" customHeight="1" spans="1:13">
      <c r="A9" s="12" t="s">
        <v>12</v>
      </c>
      <c r="B9" s="59"/>
      <c r="C9" s="59"/>
      <c r="D9" s="59"/>
      <c r="E9" s="59"/>
      <c r="F9" s="59"/>
      <c r="G9" s="59"/>
      <c r="H9" s="40"/>
      <c r="I9" s="69"/>
      <c r="J9" s="69"/>
      <c r="K9" s="69"/>
      <c r="L9" s="40"/>
      <c r="M9" s="70"/>
    </row>
    <row r="10" s="40" customFormat="1" ht="18" customHeight="1" spans="1:13">
      <c r="A10" s="9" t="s">
        <v>13</v>
      </c>
      <c r="B10" s="59"/>
      <c r="C10" s="59"/>
      <c r="D10" s="59"/>
      <c r="E10" s="59"/>
      <c r="F10" s="59"/>
      <c r="G10" s="66"/>
      <c r="H10" s="40"/>
      <c r="I10" s="93"/>
      <c r="J10" s="69"/>
      <c r="K10" s="69"/>
      <c r="L10" s="40"/>
      <c r="M10" s="70"/>
    </row>
    <row r="11" s="40" customFormat="1" ht="18" customHeight="1" spans="1:13">
      <c r="A11" s="9" t="s">
        <v>14</v>
      </c>
      <c r="B11" s="59"/>
      <c r="C11" s="59"/>
      <c r="D11" s="59"/>
      <c r="E11" s="59"/>
      <c r="F11" s="59"/>
      <c r="G11" s="66"/>
      <c r="H11" s="40"/>
      <c r="I11" s="69"/>
      <c r="J11" s="69"/>
      <c r="K11" s="69"/>
      <c r="L11" s="40"/>
      <c r="M11" s="70"/>
    </row>
    <row r="12" s="40" customFormat="1" ht="18" customHeight="1" spans="1:13">
      <c r="A12" s="12" t="s">
        <v>15</v>
      </c>
      <c r="B12" s="59"/>
      <c r="C12" s="59"/>
      <c r="D12" s="59"/>
      <c r="E12" s="59"/>
      <c r="F12" s="59"/>
      <c r="G12" s="66"/>
      <c r="H12" s="40"/>
      <c r="I12" s="69"/>
      <c r="J12" s="69"/>
      <c r="K12" s="69"/>
      <c r="L12" s="40"/>
      <c r="M12" s="70"/>
    </row>
    <row r="13" s="40" customFormat="1" ht="18" customHeight="1" spans="1:13">
      <c r="A13" s="12" t="s">
        <v>16</v>
      </c>
      <c r="B13" s="59">
        <v>1.85</v>
      </c>
      <c r="C13" s="59"/>
      <c r="D13" s="59">
        <v>1.82</v>
      </c>
      <c r="E13" s="59"/>
      <c r="F13" s="59">
        <v>1.8</v>
      </c>
      <c r="G13" s="66"/>
      <c r="H13" s="40"/>
      <c r="I13" s="69"/>
      <c r="J13" s="69"/>
      <c r="K13" s="69"/>
      <c r="L13" s="40"/>
      <c r="M13" s="70"/>
    </row>
    <row r="14" s="40" customFormat="1" ht="18" customHeight="1" spans="1:13">
      <c r="A14" s="12" t="s">
        <v>17</v>
      </c>
      <c r="B14" s="79">
        <v>1135.655</v>
      </c>
      <c r="C14" s="79"/>
      <c r="D14" s="79">
        <f>D15+D33+D35</f>
        <v>778.54</v>
      </c>
      <c r="E14" s="79"/>
      <c r="F14" s="79">
        <f>F15+F33+F35</f>
        <v>778.54</v>
      </c>
      <c r="G14" s="79"/>
      <c r="H14" s="40"/>
      <c r="I14" s="69"/>
      <c r="J14" s="69"/>
      <c r="K14" s="69"/>
      <c r="L14" s="40"/>
      <c r="M14" s="70"/>
    </row>
    <row r="15" customFormat="1" ht="18" customHeight="1" spans="1:13">
      <c r="A15" s="12" t="s">
        <v>18</v>
      </c>
      <c r="B15" s="80">
        <v>1107.44</v>
      </c>
      <c r="C15" s="81"/>
      <c r="D15" s="79">
        <f>SUM(D16:E32)</f>
        <v>740.44</v>
      </c>
      <c r="E15" s="79"/>
      <c r="F15" s="79">
        <f>SUM(F16:G32)</f>
        <v>740.44</v>
      </c>
      <c r="G15" s="79"/>
      <c r="I15" s="94"/>
      <c r="J15" s="94"/>
      <c r="K15" s="94"/>
      <c r="M15" s="95"/>
    </row>
    <row r="16" s="40" customFormat="1" ht="18" customHeight="1" spans="1:13">
      <c r="A16" s="12" t="s">
        <v>19</v>
      </c>
      <c r="B16" s="79">
        <v>132.41</v>
      </c>
      <c r="C16" s="79"/>
      <c r="D16" s="79">
        <v>28.02</v>
      </c>
      <c r="E16" s="79"/>
      <c r="F16" s="79">
        <v>28.02</v>
      </c>
      <c r="G16" s="79"/>
      <c r="H16" s="40"/>
      <c r="I16" s="69"/>
      <c r="J16" s="69"/>
      <c r="K16" s="69"/>
      <c r="L16" s="40"/>
      <c r="M16" s="70"/>
    </row>
    <row r="17" customFormat="1" ht="18" customHeight="1" spans="1:13">
      <c r="A17" s="14" t="s">
        <v>20</v>
      </c>
      <c r="B17" s="79">
        <v>29.41</v>
      </c>
      <c r="C17" s="79"/>
      <c r="D17" s="79"/>
      <c r="E17" s="79"/>
      <c r="F17" s="79"/>
      <c r="G17" s="79"/>
      <c r="H17" s="40"/>
      <c r="I17" s="69"/>
      <c r="J17" s="69"/>
      <c r="K17" s="69"/>
      <c r="L17" s="40"/>
      <c r="M17" s="70"/>
    </row>
    <row r="18" s="40" customFormat="1" ht="18" customHeight="1" spans="1:13">
      <c r="A18" s="14" t="s">
        <v>21</v>
      </c>
      <c r="B18" s="82">
        <v>5</v>
      </c>
      <c r="C18" s="83"/>
      <c r="D18" s="82"/>
      <c r="E18" s="83"/>
      <c r="F18" s="82"/>
      <c r="G18" s="83"/>
      <c r="H18" s="40"/>
      <c r="I18" s="69"/>
      <c r="J18" s="69"/>
      <c r="K18" s="69"/>
      <c r="L18" s="40"/>
      <c r="M18" s="70"/>
    </row>
    <row r="19" s="40" customFormat="1" ht="18" customHeight="1" spans="1:13">
      <c r="A19" s="14" t="s">
        <v>22</v>
      </c>
      <c r="B19" s="79"/>
      <c r="C19" s="79"/>
      <c r="D19" s="79">
        <v>14.75</v>
      </c>
      <c r="E19" s="79"/>
      <c r="F19" s="79">
        <v>14.75</v>
      </c>
      <c r="G19" s="79"/>
      <c r="H19" s="40"/>
      <c r="I19" s="69"/>
      <c r="J19" s="69"/>
      <c r="K19" s="69"/>
      <c r="L19" s="40"/>
      <c r="M19" s="70"/>
    </row>
    <row r="20" s="40" customFormat="1" ht="18" customHeight="1" spans="1:13">
      <c r="A20" s="14" t="s">
        <v>23</v>
      </c>
      <c r="B20" s="79">
        <v>199.52</v>
      </c>
      <c r="C20" s="79"/>
      <c r="D20" s="79">
        <v>24.12</v>
      </c>
      <c r="E20" s="79"/>
      <c r="F20" s="79">
        <v>24.12</v>
      </c>
      <c r="G20" s="79"/>
      <c r="H20" s="40"/>
      <c r="I20" s="69"/>
      <c r="J20" s="69"/>
      <c r="K20" s="69"/>
      <c r="L20" s="40"/>
      <c r="M20" s="70"/>
    </row>
    <row r="21" s="40" customFormat="1" ht="18" customHeight="1" spans="1:13">
      <c r="A21" s="14" t="s">
        <v>24</v>
      </c>
      <c r="B21" s="79">
        <v>120</v>
      </c>
      <c r="C21" s="79"/>
      <c r="D21" s="79">
        <v>120</v>
      </c>
      <c r="E21" s="79"/>
      <c r="F21" s="79">
        <v>120</v>
      </c>
      <c r="G21" s="79"/>
      <c r="H21" s="40"/>
      <c r="I21" s="69"/>
      <c r="J21" s="69"/>
      <c r="K21" s="69"/>
      <c r="L21" s="40"/>
      <c r="M21" s="70"/>
    </row>
    <row r="22" s="40" customFormat="1" ht="18" customHeight="1" spans="1:13">
      <c r="A22" s="14" t="s">
        <v>25</v>
      </c>
      <c r="B22" s="79">
        <v>613.65</v>
      </c>
      <c r="C22" s="79"/>
      <c r="D22" s="79">
        <v>281.33</v>
      </c>
      <c r="E22" s="79"/>
      <c r="F22" s="79">
        <v>281.33</v>
      </c>
      <c r="G22" s="79"/>
      <c r="H22" s="40"/>
      <c r="I22" s="69"/>
      <c r="J22" s="69"/>
      <c r="K22" s="69"/>
      <c r="L22" s="40"/>
      <c r="M22" s="70"/>
    </row>
    <row r="23" s="40" customFormat="1" ht="18" customHeight="1" spans="1:13">
      <c r="A23" s="14" t="s">
        <v>26</v>
      </c>
      <c r="B23" s="79"/>
      <c r="C23" s="79"/>
      <c r="D23" s="79">
        <v>89.56</v>
      </c>
      <c r="E23" s="79"/>
      <c r="F23" s="79">
        <v>89.56</v>
      </c>
      <c r="G23" s="79"/>
      <c r="H23" s="40"/>
      <c r="I23" s="69"/>
      <c r="J23" s="69"/>
      <c r="K23" s="69"/>
      <c r="L23" s="40"/>
      <c r="M23" s="70"/>
    </row>
    <row r="24" s="40" customFormat="1" ht="18" customHeight="1" spans="1:13">
      <c r="A24" s="14" t="s">
        <v>27</v>
      </c>
      <c r="B24" s="79"/>
      <c r="C24" s="79"/>
      <c r="D24" s="79">
        <v>125.58</v>
      </c>
      <c r="E24" s="79"/>
      <c r="F24" s="79">
        <v>125.58</v>
      </c>
      <c r="G24" s="79"/>
      <c r="H24" s="40"/>
      <c r="I24" s="69"/>
      <c r="J24" s="69"/>
      <c r="K24" s="69"/>
      <c r="L24" s="40"/>
      <c r="M24" s="70"/>
    </row>
    <row r="25" s="40" customFormat="1" ht="18" customHeight="1" spans="1:13">
      <c r="A25" s="14" t="s">
        <v>28</v>
      </c>
      <c r="B25" s="79"/>
      <c r="C25" s="79"/>
      <c r="D25" s="79">
        <v>6.95</v>
      </c>
      <c r="E25" s="79"/>
      <c r="F25" s="79">
        <v>6.95</v>
      </c>
      <c r="G25" s="79"/>
      <c r="H25" s="40"/>
      <c r="I25" s="69"/>
      <c r="J25" s="69"/>
      <c r="K25" s="69"/>
      <c r="L25" s="40"/>
      <c r="M25" s="70"/>
    </row>
    <row r="26" s="40" customFormat="1" ht="18" customHeight="1" spans="1:13">
      <c r="A26" s="14" t="s">
        <v>29</v>
      </c>
      <c r="B26" s="79"/>
      <c r="C26" s="79"/>
      <c r="D26" s="79">
        <v>1</v>
      </c>
      <c r="E26" s="79"/>
      <c r="F26" s="79">
        <v>1</v>
      </c>
      <c r="G26" s="79"/>
      <c r="H26" s="40"/>
      <c r="I26" s="69"/>
      <c r="J26" s="69"/>
      <c r="K26" s="69"/>
      <c r="L26" s="40"/>
      <c r="M26" s="70"/>
    </row>
    <row r="27" s="40" customFormat="1" ht="18" customHeight="1" spans="1:13">
      <c r="A27" s="14" t="s">
        <v>30</v>
      </c>
      <c r="B27" s="79"/>
      <c r="C27" s="79"/>
      <c r="D27" s="79">
        <v>1.44</v>
      </c>
      <c r="E27" s="79"/>
      <c r="F27" s="79">
        <v>1.44</v>
      </c>
      <c r="G27" s="79"/>
      <c r="H27" s="40"/>
      <c r="I27" s="69"/>
      <c r="J27" s="69"/>
      <c r="K27" s="69"/>
      <c r="L27" s="40"/>
      <c r="M27" s="70"/>
    </row>
    <row r="28" s="40" customFormat="1" ht="18" customHeight="1" spans="1:13">
      <c r="A28" s="14" t="s">
        <v>31</v>
      </c>
      <c r="B28" s="79"/>
      <c r="C28" s="79"/>
      <c r="D28" s="79">
        <v>19.53</v>
      </c>
      <c r="E28" s="79"/>
      <c r="F28" s="79">
        <v>19.53</v>
      </c>
      <c r="G28" s="79"/>
      <c r="H28" s="40"/>
      <c r="I28" s="69"/>
      <c r="J28" s="69"/>
      <c r="K28" s="69"/>
      <c r="L28" s="40"/>
      <c r="M28" s="70"/>
    </row>
    <row r="29" s="40" customFormat="1" ht="18" customHeight="1" spans="1:13">
      <c r="A29" s="14" t="s">
        <v>32</v>
      </c>
      <c r="B29" s="79"/>
      <c r="C29" s="79"/>
      <c r="D29" s="79">
        <v>3.88</v>
      </c>
      <c r="E29" s="79"/>
      <c r="F29" s="79">
        <v>3.88</v>
      </c>
      <c r="G29" s="79"/>
      <c r="H29" s="40"/>
      <c r="I29" s="69"/>
      <c r="J29" s="69"/>
      <c r="K29" s="69"/>
      <c r="L29" s="40"/>
      <c r="M29" s="70"/>
    </row>
    <row r="30" s="40" customFormat="1" ht="18" customHeight="1" spans="1:13">
      <c r="A30" s="14" t="s">
        <v>33</v>
      </c>
      <c r="B30" s="79"/>
      <c r="C30" s="79"/>
      <c r="D30" s="79">
        <v>3.7</v>
      </c>
      <c r="E30" s="79"/>
      <c r="F30" s="79">
        <v>3.7</v>
      </c>
      <c r="G30" s="79"/>
      <c r="H30" s="40"/>
      <c r="I30" s="69"/>
      <c r="J30" s="69"/>
      <c r="K30" s="69"/>
      <c r="L30" s="40"/>
      <c r="M30" s="70"/>
    </row>
    <row r="31" s="40" customFormat="1" ht="18" customHeight="1" spans="1:13">
      <c r="A31" s="14" t="s">
        <v>34</v>
      </c>
      <c r="B31" s="79"/>
      <c r="C31" s="79"/>
      <c r="D31" s="79">
        <v>5.53</v>
      </c>
      <c r="E31" s="79"/>
      <c r="F31" s="79">
        <v>5.53</v>
      </c>
      <c r="G31" s="79"/>
      <c r="H31" s="40"/>
      <c r="I31" s="69"/>
      <c r="J31" s="69"/>
      <c r="K31" s="69"/>
      <c r="L31" s="40"/>
      <c r="M31" s="70"/>
    </row>
    <row r="32" s="40" customFormat="1" ht="18" customHeight="1" spans="1:13">
      <c r="A32" s="14" t="s">
        <v>35</v>
      </c>
      <c r="B32" s="79">
        <v>7.45</v>
      </c>
      <c r="C32" s="79"/>
      <c r="D32" s="79">
        <v>15.05</v>
      </c>
      <c r="E32" s="79"/>
      <c r="F32" s="79">
        <v>15.05</v>
      </c>
      <c r="G32" s="79"/>
      <c r="H32" s="40"/>
      <c r="I32" s="69"/>
      <c r="J32" s="69"/>
      <c r="K32" s="69"/>
      <c r="L32" s="40"/>
      <c r="M32" s="70"/>
    </row>
    <row r="33" s="40" customFormat="1" ht="18" customHeight="1" spans="1:13">
      <c r="A33" s="14" t="s">
        <v>36</v>
      </c>
      <c r="B33" s="79">
        <v>20</v>
      </c>
      <c r="C33" s="79"/>
      <c r="D33" s="79"/>
      <c r="E33" s="79"/>
      <c r="F33" s="79"/>
      <c r="G33" s="79"/>
      <c r="H33" s="40"/>
      <c r="I33" s="69"/>
      <c r="J33" s="69"/>
      <c r="K33" s="69"/>
      <c r="L33" s="40"/>
      <c r="M33" s="70"/>
    </row>
    <row r="34" s="40" customFormat="1" ht="18" customHeight="1" spans="1:13">
      <c r="A34" s="14" t="s">
        <v>37</v>
      </c>
      <c r="B34" s="79">
        <v>20</v>
      </c>
      <c r="C34" s="79"/>
      <c r="D34" s="79"/>
      <c r="E34" s="79"/>
      <c r="F34" s="79"/>
      <c r="G34" s="79"/>
      <c r="H34" s="40"/>
      <c r="I34" s="69"/>
      <c r="J34" s="69"/>
      <c r="K34" s="69"/>
      <c r="L34" s="40"/>
      <c r="M34" s="70"/>
    </row>
    <row r="35" s="40" customFormat="1" ht="18" customHeight="1" spans="1:13">
      <c r="A35" s="84" t="s">
        <v>38</v>
      </c>
      <c r="B35" s="79">
        <f t="shared" ref="B35:F35" si="0">SUM(B36:C53)</f>
        <v>8.215</v>
      </c>
      <c r="C35" s="79"/>
      <c r="D35" s="79">
        <f t="shared" si="0"/>
        <v>38.1</v>
      </c>
      <c r="E35" s="79"/>
      <c r="F35" s="79">
        <f t="shared" si="0"/>
        <v>38.1</v>
      </c>
      <c r="G35" s="79"/>
      <c r="H35" s="40"/>
      <c r="I35" s="69"/>
      <c r="J35" s="69"/>
      <c r="K35" s="69"/>
      <c r="L35" s="40"/>
      <c r="M35" s="70"/>
    </row>
    <row r="36" s="40" customFormat="1" ht="18" customHeight="1" spans="1:13">
      <c r="A36" s="14" t="s">
        <v>39</v>
      </c>
      <c r="B36" s="79">
        <v>0</v>
      </c>
      <c r="C36" s="79"/>
      <c r="D36" s="79">
        <v>5.2</v>
      </c>
      <c r="E36" s="79"/>
      <c r="F36" s="79">
        <v>5.2</v>
      </c>
      <c r="G36" s="79"/>
      <c r="H36" s="40"/>
      <c r="I36" s="69"/>
      <c r="J36" s="69"/>
      <c r="K36" s="69"/>
      <c r="L36" s="40"/>
      <c r="M36" s="70"/>
    </row>
    <row r="37" s="40" customFormat="1" ht="18" customHeight="1" spans="1:13">
      <c r="A37" s="14" t="s">
        <v>40</v>
      </c>
      <c r="B37" s="79">
        <v>0</v>
      </c>
      <c r="C37" s="79"/>
      <c r="D37" s="79">
        <v>4.81</v>
      </c>
      <c r="E37" s="79"/>
      <c r="F37" s="79">
        <v>4.81</v>
      </c>
      <c r="G37" s="79"/>
      <c r="H37" s="40"/>
      <c r="I37" s="69"/>
      <c r="J37" s="69"/>
      <c r="K37" s="69"/>
      <c r="L37" s="40"/>
      <c r="M37" s="70"/>
    </row>
    <row r="38" s="40" customFormat="1" ht="18" customHeight="1" spans="1:13">
      <c r="A38" s="14" t="s">
        <v>41</v>
      </c>
      <c r="B38" s="79">
        <v>0.085</v>
      </c>
      <c r="C38" s="79"/>
      <c r="D38" s="79"/>
      <c r="E38" s="79"/>
      <c r="F38" s="85"/>
      <c r="G38" s="85"/>
      <c r="H38" s="40"/>
      <c r="I38" s="69"/>
      <c r="J38" s="69"/>
      <c r="K38" s="69"/>
      <c r="L38" s="40"/>
      <c r="M38" s="70"/>
    </row>
    <row r="39" s="40" customFormat="1" ht="18" customHeight="1" spans="1:13">
      <c r="A39" s="14" t="s">
        <v>42</v>
      </c>
      <c r="B39" s="79">
        <v>1.36</v>
      </c>
      <c r="C39" s="79"/>
      <c r="D39" s="79">
        <v>0.63</v>
      </c>
      <c r="E39" s="79"/>
      <c r="F39" s="79">
        <v>0.63</v>
      </c>
      <c r="G39" s="79"/>
      <c r="H39" s="40"/>
      <c r="I39" s="69"/>
      <c r="J39" s="69"/>
      <c r="K39" s="69"/>
      <c r="L39" s="40"/>
      <c r="M39" s="70"/>
    </row>
    <row r="40" s="40" customFormat="1" ht="18" customHeight="1" spans="1:13">
      <c r="A40" s="14" t="s">
        <v>43</v>
      </c>
      <c r="B40" s="79">
        <v>0</v>
      </c>
      <c r="C40" s="79"/>
      <c r="D40" s="79">
        <v>2.42</v>
      </c>
      <c r="E40" s="79"/>
      <c r="F40" s="79">
        <v>2.42</v>
      </c>
      <c r="G40" s="79"/>
      <c r="H40" s="40"/>
      <c r="I40" s="69"/>
      <c r="J40" s="69"/>
      <c r="K40" s="96"/>
      <c r="L40" s="40"/>
      <c r="M40" s="70"/>
    </row>
    <row r="41" s="40" customFormat="1" ht="18" customHeight="1" spans="1:13">
      <c r="A41" s="14" t="s">
        <v>44</v>
      </c>
      <c r="B41" s="79">
        <v>0</v>
      </c>
      <c r="C41" s="79"/>
      <c r="D41" s="79">
        <v>2.63</v>
      </c>
      <c r="E41" s="79"/>
      <c r="F41" s="79">
        <v>2.63</v>
      </c>
      <c r="G41" s="79"/>
      <c r="H41" s="40"/>
      <c r="I41" s="69"/>
      <c r="J41" s="69"/>
      <c r="K41" s="96"/>
      <c r="L41" s="40"/>
      <c r="M41" s="70"/>
    </row>
    <row r="42" s="40" customFormat="1" ht="18" customHeight="1" spans="1:13">
      <c r="A42" s="14" t="s">
        <v>45</v>
      </c>
      <c r="B42" s="79">
        <v>1.42</v>
      </c>
      <c r="C42" s="79"/>
      <c r="D42" s="79">
        <v>3.06</v>
      </c>
      <c r="E42" s="79"/>
      <c r="F42" s="79">
        <v>3.06</v>
      </c>
      <c r="G42" s="79"/>
      <c r="H42" s="40"/>
      <c r="I42" s="69"/>
      <c r="J42" s="69"/>
      <c r="K42" s="96"/>
      <c r="L42" s="40"/>
      <c r="M42" s="70"/>
    </row>
    <row r="43" s="40" customFormat="1" ht="18" customHeight="1" spans="1:13">
      <c r="A43" s="14" t="s">
        <v>46</v>
      </c>
      <c r="B43" s="79">
        <v>0</v>
      </c>
      <c r="C43" s="79"/>
      <c r="D43" s="79">
        <v>0.16</v>
      </c>
      <c r="E43" s="79"/>
      <c r="F43" s="79">
        <v>0.16</v>
      </c>
      <c r="G43" s="79"/>
      <c r="H43" s="40"/>
      <c r="I43" s="69"/>
      <c r="J43" s="69"/>
      <c r="K43" s="96"/>
      <c r="L43" s="40"/>
      <c r="M43" s="70"/>
    </row>
    <row r="44" s="40" customFormat="1" ht="18" customHeight="1" spans="1:13">
      <c r="A44" s="14" t="s">
        <v>47</v>
      </c>
      <c r="B44" s="79">
        <v>0</v>
      </c>
      <c r="C44" s="79"/>
      <c r="D44" s="79">
        <v>3</v>
      </c>
      <c r="E44" s="79"/>
      <c r="F44" s="79">
        <v>3</v>
      </c>
      <c r="G44" s="79"/>
      <c r="H44" s="40"/>
      <c r="I44" s="69"/>
      <c r="J44" s="69"/>
      <c r="K44" s="96"/>
      <c r="L44" s="40"/>
      <c r="M44" s="70"/>
    </row>
    <row r="45" s="40" customFormat="1" ht="18" customHeight="1" spans="1:13">
      <c r="A45" s="14" t="s">
        <v>48</v>
      </c>
      <c r="B45" s="79">
        <v>0</v>
      </c>
      <c r="C45" s="79"/>
      <c r="D45" s="79">
        <v>0.64</v>
      </c>
      <c r="E45" s="79"/>
      <c r="F45" s="79">
        <v>0.64</v>
      </c>
      <c r="G45" s="79"/>
      <c r="H45" s="40"/>
      <c r="I45" s="69"/>
      <c r="J45" s="69"/>
      <c r="K45" s="96"/>
      <c r="L45" s="40"/>
      <c r="M45" s="70"/>
    </row>
    <row r="46" s="40" customFormat="1" ht="18" customHeight="1" spans="1:13">
      <c r="A46" s="14" t="s">
        <v>49</v>
      </c>
      <c r="B46" s="79">
        <v>0</v>
      </c>
      <c r="C46" s="79"/>
      <c r="D46" s="79">
        <v>0.21</v>
      </c>
      <c r="E46" s="79"/>
      <c r="F46" s="79">
        <v>0.21</v>
      </c>
      <c r="G46" s="79"/>
      <c r="H46" s="40"/>
      <c r="I46" s="69"/>
      <c r="J46" s="69"/>
      <c r="K46" s="96"/>
      <c r="L46" s="40"/>
      <c r="M46" s="70"/>
    </row>
    <row r="47" s="40" customFormat="1" ht="18" customHeight="1" spans="1:13">
      <c r="A47" s="14" t="s">
        <v>50</v>
      </c>
      <c r="B47" s="79">
        <v>0</v>
      </c>
      <c r="C47" s="79"/>
      <c r="D47" s="79">
        <v>6</v>
      </c>
      <c r="E47" s="79"/>
      <c r="F47" s="79">
        <v>6</v>
      </c>
      <c r="G47" s="79"/>
      <c r="H47" s="40"/>
      <c r="I47" s="69"/>
      <c r="J47" s="69"/>
      <c r="K47" s="96"/>
      <c r="L47" s="40"/>
      <c r="M47" s="70"/>
    </row>
    <row r="48" s="40" customFormat="1" ht="18" customHeight="1" spans="1:13">
      <c r="A48" s="14" t="s">
        <v>51</v>
      </c>
      <c r="B48" s="79">
        <v>3</v>
      </c>
      <c r="C48" s="79"/>
      <c r="D48" s="79"/>
      <c r="E48" s="79"/>
      <c r="F48" s="79"/>
      <c r="G48" s="79"/>
      <c r="H48" s="40"/>
      <c r="I48" s="69"/>
      <c r="J48" s="69"/>
      <c r="K48" s="96"/>
      <c r="L48" s="40"/>
      <c r="M48" s="70"/>
    </row>
    <row r="49" s="40" customFormat="1" ht="18" customHeight="1" spans="1:13">
      <c r="A49" s="14" t="s">
        <v>44</v>
      </c>
      <c r="B49" s="79">
        <v>0.72</v>
      </c>
      <c r="C49" s="79"/>
      <c r="D49" s="79"/>
      <c r="E49" s="79"/>
      <c r="F49" s="79"/>
      <c r="G49" s="79"/>
      <c r="H49" s="40"/>
      <c r="I49" s="69"/>
      <c r="J49" s="69"/>
      <c r="K49" s="96"/>
      <c r="L49" s="40"/>
      <c r="M49" s="70"/>
    </row>
    <row r="50" s="40" customFormat="1" ht="18" customHeight="1" spans="1:13">
      <c r="A50" s="14" t="s">
        <v>52</v>
      </c>
      <c r="B50" s="79"/>
      <c r="C50" s="79"/>
      <c r="D50" s="79">
        <v>8</v>
      </c>
      <c r="E50" s="79"/>
      <c r="F50" s="79">
        <v>8</v>
      </c>
      <c r="G50" s="79"/>
      <c r="H50" s="40"/>
      <c r="I50" s="69"/>
      <c r="J50" s="69"/>
      <c r="K50" s="96"/>
      <c r="L50" s="40"/>
      <c r="M50" s="70"/>
    </row>
    <row r="51" s="40" customFormat="1" ht="18" customHeight="1" spans="1:13">
      <c r="A51" s="14" t="s">
        <v>35</v>
      </c>
      <c r="B51" s="79"/>
      <c r="C51" s="79"/>
      <c r="D51" s="79">
        <v>0.42</v>
      </c>
      <c r="E51" s="79"/>
      <c r="F51" s="79">
        <v>0.42</v>
      </c>
      <c r="G51" s="79"/>
      <c r="H51" s="40"/>
      <c r="I51" s="69"/>
      <c r="J51" s="69"/>
      <c r="K51" s="96"/>
      <c r="L51" s="40"/>
      <c r="M51" s="70"/>
    </row>
    <row r="52" s="40" customFormat="1" ht="18" customHeight="1" spans="1:13">
      <c r="A52" s="14" t="s">
        <v>53</v>
      </c>
      <c r="B52" s="79"/>
      <c r="C52" s="79"/>
      <c r="D52" s="79">
        <v>0.59</v>
      </c>
      <c r="E52" s="79"/>
      <c r="F52" s="79">
        <v>0.59</v>
      </c>
      <c r="G52" s="79"/>
      <c r="H52" s="40"/>
      <c r="I52" s="69"/>
      <c r="J52" s="69"/>
      <c r="K52" s="96"/>
      <c r="L52" s="40"/>
      <c r="M52" s="70"/>
    </row>
    <row r="53" s="40" customFormat="1" ht="18" customHeight="1" spans="1:13">
      <c r="A53" s="14" t="s">
        <v>54</v>
      </c>
      <c r="B53" s="79">
        <v>1.63</v>
      </c>
      <c r="C53" s="79"/>
      <c r="D53" s="79">
        <v>0.33</v>
      </c>
      <c r="E53" s="79"/>
      <c r="F53" s="79">
        <v>0.33</v>
      </c>
      <c r="G53" s="79"/>
      <c r="H53" s="40"/>
      <c r="I53" s="69"/>
      <c r="J53" s="69"/>
      <c r="K53" s="96"/>
      <c r="L53" s="40"/>
      <c r="M53" s="70"/>
    </row>
    <row r="54" s="40" customFormat="1" ht="18" customHeight="1" spans="1:13">
      <c r="A54" s="14" t="s">
        <v>55</v>
      </c>
      <c r="B54" s="86">
        <v>189.91</v>
      </c>
      <c r="C54" s="86"/>
      <c r="D54" s="86">
        <v>61.24</v>
      </c>
      <c r="E54" s="86"/>
      <c r="F54" s="86">
        <v>61.24</v>
      </c>
      <c r="G54" s="86"/>
      <c r="H54" s="40"/>
      <c r="I54" s="69"/>
      <c r="J54" s="69"/>
      <c r="K54" s="69"/>
      <c r="L54" s="40"/>
      <c r="M54" s="70"/>
    </row>
    <row r="55" s="40" customFormat="1" ht="18" customHeight="1" spans="1:13">
      <c r="A55" s="12" t="s">
        <v>56</v>
      </c>
      <c r="B55" s="79">
        <v>37</v>
      </c>
      <c r="C55" s="79"/>
      <c r="D55" s="79">
        <v>21.65</v>
      </c>
      <c r="E55" s="79"/>
      <c r="F55" s="79">
        <v>21.65</v>
      </c>
      <c r="G55" s="79"/>
      <c r="H55" s="40"/>
      <c r="I55" s="69"/>
      <c r="J55" s="69"/>
      <c r="K55" s="69"/>
      <c r="L55" s="40"/>
      <c r="M55" s="70"/>
    </row>
    <row r="56" s="40" customFormat="1" ht="18" customHeight="1" spans="1:13">
      <c r="A56" s="12" t="s">
        <v>57</v>
      </c>
      <c r="B56" s="79">
        <v>35.53</v>
      </c>
      <c r="C56" s="79"/>
      <c r="D56" s="79">
        <v>0.13</v>
      </c>
      <c r="E56" s="79"/>
      <c r="F56" s="79">
        <v>0.13</v>
      </c>
      <c r="G56" s="79"/>
      <c r="H56" s="40"/>
      <c r="I56" s="69"/>
      <c r="J56" s="69"/>
      <c r="K56" s="69"/>
      <c r="L56" s="40"/>
      <c r="M56" s="70"/>
    </row>
    <row r="57" s="40" customFormat="1" ht="27" customHeight="1" spans="1:13">
      <c r="A57" s="87" t="s">
        <v>58</v>
      </c>
      <c r="B57" s="79">
        <v>15.65</v>
      </c>
      <c r="C57" s="79"/>
      <c r="D57" s="88">
        <v>13.87</v>
      </c>
      <c r="E57" s="88"/>
      <c r="F57" s="88">
        <v>13.87</v>
      </c>
      <c r="G57" s="88"/>
      <c r="H57" s="40"/>
      <c r="I57" s="69"/>
      <c r="J57" s="69"/>
      <c r="K57" s="69"/>
      <c r="L57" s="40"/>
      <c r="M57" s="70"/>
    </row>
    <row r="58" s="40" customFormat="1" spans="1:13">
      <c r="A58" s="12" t="s">
        <v>59</v>
      </c>
      <c r="B58" s="79">
        <v>2.51</v>
      </c>
      <c r="C58" s="79"/>
      <c r="D58" s="79">
        <v>1.98</v>
      </c>
      <c r="E58" s="79"/>
      <c r="F58" s="79">
        <v>1.98</v>
      </c>
      <c r="G58" s="79"/>
      <c r="H58" s="40"/>
      <c r="I58" s="69"/>
      <c r="J58" s="69"/>
      <c r="K58" s="69"/>
      <c r="L58" s="40"/>
      <c r="M58" s="70"/>
    </row>
    <row r="59" s="40" customFormat="1" ht="21" customHeight="1" spans="1:13">
      <c r="A59" s="12" t="s">
        <v>60</v>
      </c>
      <c r="B59" s="79"/>
      <c r="C59" s="79"/>
      <c r="D59" s="79">
        <v>1</v>
      </c>
      <c r="E59" s="79"/>
      <c r="F59" s="79">
        <v>1</v>
      </c>
      <c r="G59" s="79"/>
      <c r="H59" s="40"/>
      <c r="I59" s="69"/>
      <c r="J59" s="69"/>
      <c r="K59" s="69"/>
      <c r="L59" s="40"/>
      <c r="M59" s="70"/>
    </row>
    <row r="60" s="40" customFormat="1" ht="18.75" customHeight="1" spans="1:13">
      <c r="A60" s="84" t="s">
        <v>61</v>
      </c>
      <c r="B60" s="63" t="s">
        <v>62</v>
      </c>
      <c r="C60" s="63"/>
      <c r="D60" s="79">
        <v>0</v>
      </c>
      <c r="E60" s="79"/>
      <c r="F60" s="79">
        <v>0</v>
      </c>
      <c r="G60" s="79"/>
      <c r="H60" s="40"/>
      <c r="I60" s="69"/>
      <c r="J60" s="69"/>
      <c r="K60" s="69"/>
      <c r="L60" s="40"/>
      <c r="M60" s="70"/>
    </row>
    <row r="61" s="40" customFormat="1" ht="18.75" customHeight="1" spans="1:13">
      <c r="A61" s="12" t="s">
        <v>63</v>
      </c>
      <c r="B61" s="63" t="s">
        <v>62</v>
      </c>
      <c r="C61" s="63"/>
      <c r="D61" s="59">
        <v>346.71</v>
      </c>
      <c r="E61" s="59"/>
      <c r="F61" s="59">
        <v>308.5</v>
      </c>
      <c r="G61" s="66"/>
      <c r="H61" s="40"/>
      <c r="I61" s="69"/>
      <c r="J61" s="69"/>
      <c r="K61" s="69"/>
      <c r="L61" s="40"/>
      <c r="M61" s="70"/>
    </row>
    <row r="62" s="40" customFormat="1" ht="28.5" spans="1:13">
      <c r="A62" s="89" t="s">
        <v>64</v>
      </c>
      <c r="B62" s="60" t="s">
        <v>65</v>
      </c>
      <c r="C62" s="90" t="s">
        <v>66</v>
      </c>
      <c r="D62" s="13" t="s">
        <v>67</v>
      </c>
      <c r="E62" s="6" t="s">
        <v>68</v>
      </c>
      <c r="F62" s="6" t="s">
        <v>69</v>
      </c>
      <c r="G62" s="6" t="s">
        <v>70</v>
      </c>
      <c r="H62" s="40"/>
      <c r="I62" s="69"/>
      <c r="J62" s="69"/>
      <c r="K62" s="69"/>
      <c r="L62" s="40"/>
      <c r="M62" s="70"/>
    </row>
    <row r="63" s="40" customFormat="1" spans="1:13">
      <c r="A63" s="91"/>
      <c r="B63" s="7" t="s">
        <v>71</v>
      </c>
      <c r="C63" s="7" t="s">
        <v>71</v>
      </c>
      <c r="D63" s="7" t="s">
        <v>71</v>
      </c>
      <c r="E63" s="7" t="s">
        <v>71</v>
      </c>
      <c r="F63" s="7" t="s">
        <v>71</v>
      </c>
      <c r="G63" s="7" t="s">
        <v>71</v>
      </c>
      <c r="H63" s="40"/>
      <c r="I63" s="69"/>
      <c r="J63" s="69"/>
      <c r="K63" s="69"/>
      <c r="L63" s="40"/>
      <c r="M63" s="70"/>
    </row>
    <row r="64" s="40" customFormat="1" ht="72" customHeight="1" spans="1:13">
      <c r="A64" s="84" t="s">
        <v>72</v>
      </c>
      <c r="B64" s="14" t="s">
        <v>73</v>
      </c>
      <c r="C64" s="92"/>
      <c r="D64" s="92"/>
      <c r="E64" s="92"/>
      <c r="F64" s="92"/>
      <c r="G64" s="92"/>
      <c r="H64" s="40"/>
      <c r="I64" s="69"/>
      <c r="J64" s="69"/>
      <c r="K64" s="69"/>
      <c r="L64" s="40"/>
      <c r="M64" s="70"/>
    </row>
    <row r="65" s="40" customFormat="1" spans="2:13">
      <c r="B65" s="43"/>
      <c r="C65" s="43"/>
      <c r="D65" s="43"/>
      <c r="E65" s="43"/>
      <c r="F65" s="43"/>
      <c r="G65" s="40"/>
      <c r="H65" s="40"/>
      <c r="I65" s="69"/>
      <c r="J65" s="69"/>
      <c r="K65" s="69"/>
      <c r="L65" s="40"/>
      <c r="M65" s="70"/>
    </row>
    <row r="66" s="40" customFormat="1" spans="1:13">
      <c r="A66" s="97" t="s">
        <v>74</v>
      </c>
      <c r="B66" s="43"/>
      <c r="C66" s="43"/>
      <c r="D66" s="43"/>
      <c r="E66" s="43"/>
      <c r="F66" s="43"/>
      <c r="G66" s="40"/>
      <c r="H66" s="40"/>
      <c r="I66" s="69"/>
      <c r="J66" s="69"/>
      <c r="K66" s="69"/>
      <c r="L66" s="40"/>
      <c r="M66" s="70"/>
    </row>
    <row r="67" s="40" customFormat="1" spans="1:13">
      <c r="A67" s="97" t="s">
        <v>75</v>
      </c>
      <c r="B67" s="43"/>
      <c r="C67" s="43"/>
      <c r="D67" s="43"/>
      <c r="E67" s="43"/>
      <c r="F67" s="43"/>
      <c r="G67" s="40"/>
      <c r="H67" s="40"/>
      <c r="I67" s="69"/>
      <c r="J67" s="69"/>
      <c r="K67" s="69"/>
      <c r="L67" s="40"/>
      <c r="M67" s="70"/>
    </row>
    <row r="68" s="40" customFormat="1" spans="2:13">
      <c r="B68" s="43"/>
      <c r="C68" s="43"/>
      <c r="D68" s="43"/>
      <c r="E68" s="43"/>
      <c r="F68" s="43"/>
      <c r="G68" s="40"/>
      <c r="H68" s="40"/>
      <c r="I68" s="69"/>
      <c r="J68" s="69"/>
      <c r="K68" s="69"/>
      <c r="L68" s="40"/>
      <c r="M68" s="70"/>
    </row>
    <row r="69" s="40" customFormat="1" ht="15.75" spans="1:13">
      <c r="A69" s="28" t="s">
        <v>76</v>
      </c>
      <c r="B69" s="43"/>
      <c r="C69" s="43"/>
      <c r="D69" s="43"/>
      <c r="E69" s="43"/>
      <c r="F69" s="43"/>
      <c r="G69" s="40"/>
      <c r="H69" s="40"/>
      <c r="I69" s="69"/>
      <c r="J69" s="69"/>
      <c r="K69" s="69"/>
      <c r="L69" s="40"/>
      <c r="M69" s="70"/>
    </row>
    <row r="70" s="40" customFormat="1" spans="2:13">
      <c r="B70" s="43"/>
      <c r="C70" s="43"/>
      <c r="D70" s="43"/>
      <c r="E70" s="43"/>
      <c r="F70" s="43"/>
      <c r="G70" s="40"/>
      <c r="H70" s="40"/>
      <c r="I70" s="69"/>
      <c r="J70" s="69"/>
      <c r="K70" s="69"/>
      <c r="L70" s="40"/>
      <c r="M70" s="70"/>
    </row>
    <row r="71" s="40" customFormat="1" ht="18.75" spans="1:13">
      <c r="A71" s="98"/>
      <c r="B71" s="43"/>
      <c r="C71" s="43"/>
      <c r="D71" s="43"/>
      <c r="E71" s="43"/>
      <c r="F71" s="43"/>
      <c r="G71" s="40"/>
      <c r="H71" s="40"/>
      <c r="I71" s="69"/>
      <c r="J71" s="69"/>
      <c r="K71" s="69"/>
      <c r="L71" s="40"/>
      <c r="M71" s="70"/>
    </row>
  </sheetData>
  <mergeCells count="175">
    <mergeCell ref="A3:G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4:G64"/>
    <mergeCell ref="A5:A6"/>
    <mergeCell ref="A62:A63"/>
  </mergeCells>
  <printOptions horizontalCentered="1"/>
  <pageMargins left="0.865277777777778" right="0.751388888888889" top="1" bottom="1" header="0.5" footer="0.5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workbookViewId="0">
      <selection activeCell="A1" sqref="$A1:$XFD1048576"/>
    </sheetView>
  </sheetViews>
  <sheetFormatPr defaultColWidth="9.125" defaultRowHeight="12.75"/>
  <cols>
    <col min="1" max="1" width="17.25" style="40" customWidth="1"/>
    <col min="2" max="3" width="12.75" style="40" customWidth="1"/>
    <col min="4" max="4" width="15.625" style="40" customWidth="1"/>
    <col min="5" max="5" width="17.125" style="40" customWidth="1"/>
    <col min="6" max="6" width="23.375" style="43" customWidth="1"/>
    <col min="7" max="7" width="6.625" style="40" customWidth="1"/>
    <col min="8" max="8" width="8.75" style="40" customWidth="1"/>
    <col min="9" max="9" width="21.875" style="40" customWidth="1"/>
    <col min="10" max="12" width="9.125" style="40"/>
    <col min="13" max="14" width="10.875" style="40" customWidth="1"/>
    <col min="15" max="15" width="9.125" style="40" customWidth="1"/>
    <col min="16" max="16384" width="9.125" style="40"/>
  </cols>
  <sheetData>
    <row r="1" s="40" customFormat="1" ht="17.1" customHeight="1" spans="1:9">
      <c r="A1" s="35" t="s">
        <v>77</v>
      </c>
      <c r="B1" s="3"/>
      <c r="C1" s="3"/>
      <c r="D1" s="3"/>
      <c r="E1" s="3"/>
      <c r="F1" s="29"/>
      <c r="G1" s="3"/>
      <c r="H1" s="3"/>
      <c r="I1" s="3"/>
    </row>
    <row r="2" s="40" customFormat="1" ht="21.75" spans="1:9">
      <c r="A2" s="50" t="s">
        <v>78</v>
      </c>
      <c r="B2" s="50"/>
      <c r="C2" s="50"/>
      <c r="D2" s="50"/>
      <c r="E2" s="50"/>
      <c r="F2" s="50"/>
      <c r="G2" s="50"/>
      <c r="H2" s="50"/>
      <c r="I2" s="50"/>
    </row>
    <row r="3" s="40" customFormat="1" ht="19.5" spans="1:9">
      <c r="A3" s="5" t="s">
        <v>79</v>
      </c>
      <c r="B3" s="5"/>
      <c r="C3" s="5"/>
      <c r="D3" s="5"/>
      <c r="E3" s="5"/>
      <c r="F3" s="5"/>
      <c r="G3" s="5"/>
      <c r="H3" s="5"/>
      <c r="I3" s="5"/>
    </row>
    <row r="4" s="40" customFormat="1" spans="1:9">
      <c r="A4" s="3"/>
      <c r="B4" s="29"/>
      <c r="C4" s="29"/>
      <c r="D4" s="29"/>
      <c r="E4" s="29"/>
      <c r="F4" s="29"/>
      <c r="G4" s="3"/>
      <c r="H4" s="3"/>
      <c r="I4" s="3"/>
    </row>
    <row r="5" s="40" customFormat="1" ht="20.25" customHeight="1" spans="1:9">
      <c r="A5" s="51" t="s">
        <v>80</v>
      </c>
      <c r="B5" s="7" t="s">
        <v>81</v>
      </c>
      <c r="C5" s="7"/>
      <c r="D5" s="7"/>
      <c r="E5" s="7"/>
      <c r="F5" s="7"/>
      <c r="G5" s="8"/>
      <c r="H5" s="8"/>
      <c r="I5" s="8"/>
    </row>
    <row r="6" s="40" customFormat="1" spans="1:9">
      <c r="A6" s="6" t="s">
        <v>82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9" t="s">
        <v>88</v>
      </c>
    </row>
    <row r="7" s="40" customFormat="1" spans="1:11">
      <c r="A7" s="6"/>
      <c r="B7" s="9" t="s">
        <v>89</v>
      </c>
      <c r="C7" s="9"/>
      <c r="D7" s="44">
        <v>2001.25</v>
      </c>
      <c r="E7" s="44">
        <v>2349.78</v>
      </c>
      <c r="F7" s="44">
        <v>2182.94</v>
      </c>
      <c r="G7" s="10">
        <v>10</v>
      </c>
      <c r="H7" s="46">
        <f>F7/E7</f>
        <v>0.928997608286733</v>
      </c>
      <c r="I7" s="44">
        <f>G7*H7</f>
        <v>9.28997608286733</v>
      </c>
      <c r="K7" s="40">
        <f>F7/E7</f>
        <v>0.928997608286733</v>
      </c>
    </row>
    <row r="8" s="40" customFormat="1" spans="1:9">
      <c r="A8" s="6"/>
      <c r="B8" s="9" t="s">
        <v>90</v>
      </c>
      <c r="C8" s="9"/>
      <c r="D8" s="44"/>
      <c r="E8" s="44"/>
      <c r="F8" s="44"/>
      <c r="G8" s="9"/>
      <c r="H8" s="9"/>
      <c r="I8" s="9"/>
    </row>
    <row r="9" s="40" customFormat="1" spans="1:11">
      <c r="A9" s="6"/>
      <c r="B9" s="9" t="s">
        <v>91</v>
      </c>
      <c r="C9" s="9"/>
      <c r="D9" s="44">
        <v>2001.25</v>
      </c>
      <c r="E9" s="44">
        <f>1836.98+408.5</f>
        <v>2245.48</v>
      </c>
      <c r="F9" s="44">
        <f>1670.98+408.42</f>
        <v>2079.4</v>
      </c>
      <c r="G9" s="9"/>
      <c r="H9" s="9"/>
      <c r="I9" s="9"/>
      <c r="J9" s="40"/>
      <c r="K9" s="48"/>
    </row>
    <row r="10" s="40" customFormat="1" spans="1:9">
      <c r="A10" s="6"/>
      <c r="B10" s="9" t="s">
        <v>92</v>
      </c>
      <c r="C10" s="9"/>
      <c r="D10" s="44"/>
      <c r="E10" s="44"/>
      <c r="F10" s="44"/>
      <c r="G10" s="7"/>
      <c r="H10" s="9"/>
      <c r="I10" s="9"/>
    </row>
    <row r="11" s="40" customFormat="1" ht="15.75" customHeight="1" spans="1:15">
      <c r="A11" s="6"/>
      <c r="B11" s="6" t="s">
        <v>93</v>
      </c>
      <c r="C11" s="6"/>
      <c r="D11" s="44"/>
      <c r="E11" s="44"/>
      <c r="F11" s="44"/>
      <c r="G11" s="9"/>
      <c r="H11" s="9"/>
      <c r="I11" s="9"/>
      <c r="J11" s="40"/>
      <c r="K11" s="40"/>
      <c r="L11" s="40"/>
      <c r="M11" s="65"/>
      <c r="N11" s="65"/>
      <c r="O11" s="48"/>
    </row>
    <row r="12" s="40" customFormat="1" spans="1:9">
      <c r="A12" s="6"/>
      <c r="B12" s="9" t="s">
        <v>94</v>
      </c>
      <c r="C12" s="9"/>
      <c r="D12" s="44"/>
      <c r="E12" s="44">
        <f>75+29.3</f>
        <v>104.3</v>
      </c>
      <c r="F12" s="44">
        <f>74.9+28.64</f>
        <v>103.54</v>
      </c>
      <c r="G12" s="9"/>
      <c r="H12" s="9"/>
      <c r="I12" s="9"/>
    </row>
    <row r="13" s="40" customFormat="1" spans="1:9">
      <c r="A13" s="6"/>
      <c r="B13" s="52" t="s">
        <v>95</v>
      </c>
      <c r="C13" s="52"/>
      <c r="D13" s="44"/>
      <c r="E13" s="44"/>
      <c r="F13" s="44"/>
      <c r="G13" s="9"/>
      <c r="H13" s="9"/>
      <c r="I13" s="9"/>
    </row>
    <row r="14" s="40" customFormat="1" spans="1:10">
      <c r="A14" s="6"/>
      <c r="B14" s="9" t="s">
        <v>96</v>
      </c>
      <c r="C14" s="9"/>
      <c r="D14" s="44">
        <v>1095.89</v>
      </c>
      <c r="E14" s="44">
        <v>1442.6</v>
      </c>
      <c r="F14" s="44">
        <v>1404.4</v>
      </c>
      <c r="G14" s="9"/>
      <c r="H14" s="9"/>
      <c r="I14" s="9"/>
      <c r="J14" s="48"/>
    </row>
    <row r="15" s="40" customFormat="1" spans="1:9">
      <c r="A15" s="6"/>
      <c r="B15" s="9" t="s">
        <v>97</v>
      </c>
      <c r="C15" s="9"/>
      <c r="D15" s="44">
        <v>905.36</v>
      </c>
      <c r="E15" s="44">
        <v>907.18</v>
      </c>
      <c r="F15" s="44">
        <v>778.54</v>
      </c>
      <c r="G15" s="9"/>
      <c r="H15" s="9"/>
      <c r="I15" s="9"/>
    </row>
    <row r="16" s="40" customFormat="1" ht="21.75" customHeight="1" spans="1:9">
      <c r="A16" s="6" t="s">
        <v>98</v>
      </c>
      <c r="B16" s="9" t="s">
        <v>99</v>
      </c>
      <c r="C16" s="9"/>
      <c r="D16" s="9"/>
      <c r="E16" s="9"/>
      <c r="F16" s="9" t="s">
        <v>100</v>
      </c>
      <c r="G16" s="9"/>
      <c r="H16" s="9"/>
      <c r="I16" s="9"/>
    </row>
    <row r="17" s="40" customFormat="1" ht="96.75" customHeight="1" spans="1:9">
      <c r="A17" s="6"/>
      <c r="B17" s="14" t="s">
        <v>101</v>
      </c>
      <c r="C17" s="14"/>
      <c r="D17" s="14"/>
      <c r="E17" s="14"/>
      <c r="F17" s="14" t="s">
        <v>102</v>
      </c>
      <c r="G17" s="14"/>
      <c r="H17" s="14"/>
      <c r="I17" s="14"/>
    </row>
    <row r="18" s="40" customFormat="1" ht="30.95" customHeight="1" spans="1:9">
      <c r="A18" s="16" t="s">
        <v>103</v>
      </c>
      <c r="B18" s="9" t="s">
        <v>104</v>
      </c>
      <c r="C18" s="9" t="s">
        <v>105</v>
      </c>
      <c r="D18" s="9" t="s">
        <v>106</v>
      </c>
      <c r="E18" s="6" t="s">
        <v>107</v>
      </c>
      <c r="F18" s="6" t="s">
        <v>108</v>
      </c>
      <c r="G18" s="9" t="s">
        <v>86</v>
      </c>
      <c r="H18" s="9" t="s">
        <v>88</v>
      </c>
      <c r="I18" s="6" t="s">
        <v>109</v>
      </c>
    </row>
    <row r="19" s="40" customFormat="1" ht="63" customHeight="1" spans="1:9">
      <c r="A19" s="17"/>
      <c r="B19" s="53" t="s">
        <v>110</v>
      </c>
      <c r="C19" s="20" t="s">
        <v>111</v>
      </c>
      <c r="D19" s="13" t="s">
        <v>112</v>
      </c>
      <c r="E19" s="19">
        <v>1</v>
      </c>
      <c r="F19" s="13" t="s">
        <v>113</v>
      </c>
      <c r="G19" s="7">
        <v>3</v>
      </c>
      <c r="H19" s="7">
        <v>3</v>
      </c>
      <c r="I19" s="8"/>
    </row>
    <row r="20" customFormat="1" ht="96" customHeight="1" spans="1:15">
      <c r="A20" s="54"/>
      <c r="B20" s="55"/>
      <c r="C20" s="23"/>
      <c r="D20" s="13" t="s">
        <v>114</v>
      </c>
      <c r="E20" s="11" t="s">
        <v>115</v>
      </c>
      <c r="F20" s="56">
        <f>1.8/1.82</f>
        <v>0.989010989010989</v>
      </c>
      <c r="G20" s="7">
        <v>4</v>
      </c>
      <c r="H20" s="7">
        <v>4</v>
      </c>
      <c r="I20" s="13" t="s">
        <v>116</v>
      </c>
      <c r="J20" s="40"/>
      <c r="K20" s="40"/>
      <c r="L20" s="40"/>
      <c r="M20" s="40"/>
      <c r="N20" s="40"/>
      <c r="O20" s="40"/>
    </row>
    <row r="21" s="40" customFormat="1" ht="99" customHeight="1" spans="1:13">
      <c r="A21" s="17"/>
      <c r="B21" s="57"/>
      <c r="C21" s="21"/>
      <c r="D21" s="13" t="s">
        <v>117</v>
      </c>
      <c r="E21" s="13" t="s">
        <v>118</v>
      </c>
      <c r="F21" s="13" t="s">
        <v>119</v>
      </c>
      <c r="G21" s="7">
        <v>3</v>
      </c>
      <c r="H21" s="7">
        <v>1</v>
      </c>
      <c r="I21" s="14" t="s">
        <v>120</v>
      </c>
      <c r="J21" s="40"/>
      <c r="K21" s="40"/>
      <c r="L21" s="40"/>
      <c r="M21" s="3" t="s">
        <v>121</v>
      </c>
    </row>
    <row r="22" s="40" customFormat="1" ht="33" customHeight="1" spans="1:9">
      <c r="A22" s="17"/>
      <c r="B22" s="57"/>
      <c r="C22" s="21"/>
      <c r="D22" s="13" t="s">
        <v>122</v>
      </c>
      <c r="E22" s="13" t="s">
        <v>123</v>
      </c>
      <c r="F22" s="13" t="s">
        <v>124</v>
      </c>
      <c r="G22" s="7">
        <v>2</v>
      </c>
      <c r="H22" s="7">
        <v>2</v>
      </c>
      <c r="I22" s="14"/>
    </row>
    <row r="23" s="40" customFormat="1" ht="57" customHeight="1" spans="1:9">
      <c r="A23" s="17"/>
      <c r="B23" s="57"/>
      <c r="C23" s="21"/>
      <c r="D23" s="13" t="s">
        <v>125</v>
      </c>
      <c r="E23" s="19">
        <v>1</v>
      </c>
      <c r="F23" s="13" t="s">
        <v>126</v>
      </c>
      <c r="G23" s="7">
        <v>2</v>
      </c>
      <c r="H23" s="7">
        <v>2</v>
      </c>
      <c r="I23" s="8"/>
    </row>
    <row r="24" s="40" customFormat="1" ht="42" customHeight="1" spans="1:9">
      <c r="A24" s="17"/>
      <c r="B24" s="57"/>
      <c r="C24" s="21"/>
      <c r="D24" s="13" t="s">
        <v>127</v>
      </c>
      <c r="E24" s="19" t="s">
        <v>128</v>
      </c>
      <c r="F24" s="19" t="s">
        <v>129</v>
      </c>
      <c r="G24" s="7">
        <v>3</v>
      </c>
      <c r="H24" s="7">
        <v>3</v>
      </c>
      <c r="I24" s="8"/>
    </row>
    <row r="25" s="40" customFormat="1" ht="66.95" customHeight="1" spans="1:9">
      <c r="A25" s="17"/>
      <c r="B25" s="58"/>
      <c r="C25" s="21"/>
      <c r="D25" s="13" t="s">
        <v>130</v>
      </c>
      <c r="E25" s="13" t="s">
        <v>131</v>
      </c>
      <c r="F25" s="13" t="s">
        <v>132</v>
      </c>
      <c r="G25" s="59">
        <v>3</v>
      </c>
      <c r="H25" s="59">
        <v>3</v>
      </c>
      <c r="I25" s="66"/>
    </row>
    <row r="26" s="40" customFormat="1" ht="51.75" customHeight="1" spans="1:9">
      <c r="A26" s="9" t="s">
        <v>103</v>
      </c>
      <c r="B26" s="60" t="s">
        <v>133</v>
      </c>
      <c r="C26" s="9" t="s">
        <v>134</v>
      </c>
      <c r="D26" s="13" t="s">
        <v>135</v>
      </c>
      <c r="E26" s="19" t="s">
        <v>136</v>
      </c>
      <c r="F26" s="19" t="s">
        <v>137</v>
      </c>
      <c r="G26" s="59">
        <v>4</v>
      </c>
      <c r="H26" s="59">
        <v>4</v>
      </c>
      <c r="I26" s="66"/>
    </row>
    <row r="27" s="40" customFormat="1" ht="35.25" customHeight="1" spans="1:9">
      <c r="A27" s="9"/>
      <c r="B27" s="60"/>
      <c r="C27" s="9"/>
      <c r="D27" s="13" t="s">
        <v>138</v>
      </c>
      <c r="E27" s="13" t="s">
        <v>139</v>
      </c>
      <c r="F27" s="13" t="s">
        <v>140</v>
      </c>
      <c r="G27" s="59">
        <v>4</v>
      </c>
      <c r="H27" s="59">
        <v>4</v>
      </c>
      <c r="I27" s="66"/>
    </row>
    <row r="28" s="40" customFormat="1" ht="87.75" customHeight="1" spans="1:9">
      <c r="A28" s="9"/>
      <c r="B28" s="60"/>
      <c r="C28" s="9"/>
      <c r="D28" s="13" t="s">
        <v>141</v>
      </c>
      <c r="E28" s="13" t="s">
        <v>142</v>
      </c>
      <c r="F28" s="13" t="s">
        <v>143</v>
      </c>
      <c r="G28" s="59">
        <v>2</v>
      </c>
      <c r="H28" s="59">
        <v>2</v>
      </c>
      <c r="I28" s="66"/>
    </row>
    <row r="29" s="40" customFormat="1" ht="37.5" customHeight="1" spans="1:9">
      <c r="A29" s="9"/>
      <c r="B29" s="60"/>
      <c r="C29" s="9" t="s">
        <v>144</v>
      </c>
      <c r="D29" s="13" t="s">
        <v>145</v>
      </c>
      <c r="E29" s="13" t="s">
        <v>146</v>
      </c>
      <c r="F29" s="13" t="s">
        <v>147</v>
      </c>
      <c r="G29" s="59">
        <v>8</v>
      </c>
      <c r="H29" s="59">
        <v>8</v>
      </c>
      <c r="I29" s="66"/>
    </row>
    <row r="30" s="40" customFormat="1" ht="30" customHeight="1" spans="1:9">
      <c r="A30" s="9"/>
      <c r="B30" s="60"/>
      <c r="C30" s="9"/>
      <c r="D30" s="13" t="s">
        <v>148</v>
      </c>
      <c r="E30" s="13" t="s">
        <v>149</v>
      </c>
      <c r="F30" s="13" t="s">
        <v>150</v>
      </c>
      <c r="G30" s="59">
        <v>2</v>
      </c>
      <c r="H30" s="59">
        <v>2</v>
      </c>
      <c r="I30" s="66"/>
    </row>
    <row r="31" s="40" customFormat="1" ht="30" customHeight="1" spans="1:9">
      <c r="A31" s="9" t="s">
        <v>103</v>
      </c>
      <c r="B31" s="60"/>
      <c r="C31" s="6" t="s">
        <v>151</v>
      </c>
      <c r="D31" s="13" t="s">
        <v>152</v>
      </c>
      <c r="E31" s="61" t="s">
        <v>153</v>
      </c>
      <c r="F31" s="62">
        <v>1</v>
      </c>
      <c r="G31" s="59">
        <v>3</v>
      </c>
      <c r="H31" s="59">
        <v>3</v>
      </c>
      <c r="I31" s="66"/>
    </row>
    <row r="32" s="40" customFormat="1" ht="30" customHeight="1" spans="1:9">
      <c r="A32" s="9"/>
      <c r="B32" s="60"/>
      <c r="C32" s="6"/>
      <c r="D32" s="13" t="s">
        <v>154</v>
      </c>
      <c r="E32" s="61" t="s">
        <v>153</v>
      </c>
      <c r="F32" s="62">
        <v>1</v>
      </c>
      <c r="G32" s="59">
        <v>3</v>
      </c>
      <c r="H32" s="59">
        <v>3</v>
      </c>
      <c r="I32" s="66"/>
    </row>
    <row r="33" s="40" customFormat="1" ht="30" customHeight="1" spans="1:9">
      <c r="A33" s="9"/>
      <c r="B33" s="60"/>
      <c r="C33" s="6"/>
      <c r="D33" s="13" t="s">
        <v>155</v>
      </c>
      <c r="E33" s="13" t="s">
        <v>156</v>
      </c>
      <c r="F33" s="13" t="s">
        <v>157</v>
      </c>
      <c r="G33" s="59">
        <v>4</v>
      </c>
      <c r="H33" s="59">
        <v>4</v>
      </c>
      <c r="I33" s="66"/>
    </row>
    <row r="34" s="41" customFormat="1" ht="175.5" customHeight="1" spans="1:9">
      <c r="A34" s="9"/>
      <c r="B34" s="6" t="s">
        <v>158</v>
      </c>
      <c r="C34" s="6" t="s">
        <v>159</v>
      </c>
      <c r="D34" s="13" t="s">
        <v>160</v>
      </c>
      <c r="E34" s="13" t="s">
        <v>161</v>
      </c>
      <c r="F34" s="13" t="s">
        <v>162</v>
      </c>
      <c r="G34" s="59">
        <v>10</v>
      </c>
      <c r="H34" s="59">
        <v>10</v>
      </c>
      <c r="I34" s="67"/>
    </row>
    <row r="35" s="40" customFormat="1" ht="78" customHeight="1" spans="1:9">
      <c r="A35" s="9"/>
      <c r="B35" s="60"/>
      <c r="C35" s="6"/>
      <c r="D35" s="13" t="s">
        <v>163</v>
      </c>
      <c r="E35" s="19" t="s">
        <v>164</v>
      </c>
      <c r="F35" s="19" t="s">
        <v>165</v>
      </c>
      <c r="G35" s="59">
        <v>5</v>
      </c>
      <c r="H35" s="59">
        <v>5</v>
      </c>
      <c r="I35" s="66"/>
    </row>
    <row r="36" s="49" customFormat="1" ht="39" customHeight="1" spans="1:15">
      <c r="A36" s="9"/>
      <c r="B36" s="60"/>
      <c r="C36" s="6"/>
      <c r="D36" s="13" t="s">
        <v>166</v>
      </c>
      <c r="E36" s="13" t="s">
        <v>167</v>
      </c>
      <c r="F36" s="13" t="s">
        <v>168</v>
      </c>
      <c r="G36" s="59">
        <v>5</v>
      </c>
      <c r="H36" s="59">
        <v>5</v>
      </c>
      <c r="I36" s="66"/>
      <c r="J36" s="40"/>
      <c r="K36" s="40"/>
      <c r="L36" s="40"/>
      <c r="M36" s="40"/>
      <c r="N36" s="40"/>
      <c r="O36" s="40"/>
    </row>
    <row r="37" s="40" customFormat="1" ht="92.1" customHeight="1" spans="1:11">
      <c r="A37" s="9"/>
      <c r="B37" s="60"/>
      <c r="C37" s="6" t="s">
        <v>169</v>
      </c>
      <c r="D37" s="13" t="s">
        <v>170</v>
      </c>
      <c r="E37" s="13" t="s">
        <v>171</v>
      </c>
      <c r="F37" s="19" t="s">
        <v>172</v>
      </c>
      <c r="G37" s="59">
        <v>10</v>
      </c>
      <c r="H37" s="59">
        <v>10</v>
      </c>
      <c r="I37" s="8"/>
      <c r="J37" s="40"/>
      <c r="K37" s="68"/>
    </row>
    <row r="38" s="40" customFormat="1" ht="45.95" customHeight="1" spans="1:9">
      <c r="A38" s="9"/>
      <c r="B38" s="6" t="s">
        <v>173</v>
      </c>
      <c r="C38" s="6" t="s">
        <v>174</v>
      </c>
      <c r="D38" s="13" t="s">
        <v>175</v>
      </c>
      <c r="E38" s="19" t="s">
        <v>176</v>
      </c>
      <c r="F38" s="19">
        <v>0.9</v>
      </c>
      <c r="G38" s="59">
        <v>10</v>
      </c>
      <c r="H38" s="59">
        <v>9.3</v>
      </c>
      <c r="I38" s="66"/>
    </row>
    <row r="39" s="40" customFormat="1" ht="23.1" customHeight="1" spans="1:9">
      <c r="A39" s="63" t="s">
        <v>177</v>
      </c>
      <c r="B39" s="63"/>
      <c r="C39" s="63"/>
      <c r="D39" s="63"/>
      <c r="E39" s="63"/>
      <c r="F39" s="63"/>
      <c r="G39" s="59">
        <f>SUM(G19:G38)+10</f>
        <v>100</v>
      </c>
      <c r="H39" s="64">
        <f>SUM(H19:H38)+I7</f>
        <v>96.5899760828673</v>
      </c>
      <c r="I39" s="66"/>
    </row>
    <row r="40" s="40" customFormat="1" spans="2:6">
      <c r="B40" s="43"/>
      <c r="C40" s="43"/>
      <c r="D40" s="43"/>
      <c r="E40" s="43"/>
      <c r="F40" s="43"/>
    </row>
    <row r="41" s="40" customFormat="1" ht="15.75" spans="1:6">
      <c r="A41" s="28" t="s">
        <v>178</v>
      </c>
      <c r="B41" s="43"/>
      <c r="C41" s="43"/>
      <c r="D41" s="43"/>
      <c r="E41" s="43"/>
      <c r="F41" s="43"/>
    </row>
  </sheetData>
  <mergeCells count="31">
    <mergeCell ref="A2:I2"/>
    <mergeCell ref="A3:I3"/>
    <mergeCell ref="B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E16"/>
    <mergeCell ref="F16:I16"/>
    <mergeCell ref="B17:E17"/>
    <mergeCell ref="F17:I17"/>
    <mergeCell ref="A39:F39"/>
    <mergeCell ref="A6:A15"/>
    <mergeCell ref="A16:A17"/>
    <mergeCell ref="A18:A25"/>
    <mergeCell ref="A26:A30"/>
    <mergeCell ref="A31:A38"/>
    <mergeCell ref="B19:B25"/>
    <mergeCell ref="B26:B33"/>
    <mergeCell ref="B34:B37"/>
    <mergeCell ref="C19:C25"/>
    <mergeCell ref="C26:C28"/>
    <mergeCell ref="C29:C30"/>
    <mergeCell ref="C31:C33"/>
    <mergeCell ref="C34:C36"/>
  </mergeCells>
  <printOptions horizontalCentered="1"/>
  <pageMargins left="0.160416666666667" right="0.160416666666667" top="1" bottom="0.802777777777778" header="0.5" footer="0.5"/>
  <pageSetup paperSize="9" scale="8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view="pageBreakPreview" zoomScaleNormal="100" workbookViewId="0">
      <selection activeCell="F10" sqref="F10"/>
    </sheetView>
  </sheetViews>
  <sheetFormatPr defaultColWidth="9.125" defaultRowHeight="12.75"/>
  <cols>
    <col min="1" max="1" width="11.25" style="40" customWidth="1"/>
    <col min="2" max="3" width="9.125" style="40"/>
    <col min="4" max="4" width="13" style="40" customWidth="1"/>
    <col min="5" max="5" width="18.75" style="40" customWidth="1"/>
    <col min="6" max="6" width="20.5" style="40" customWidth="1"/>
    <col min="7" max="9" width="15.25" style="40" customWidth="1"/>
    <col min="10" max="10" width="12.875" style="40"/>
    <col min="11" max="16384" width="9.125" style="40"/>
  </cols>
  <sheetData>
    <row r="1" s="40" customFormat="1" spans="1:9">
      <c r="A1" s="35" t="s">
        <v>179</v>
      </c>
      <c r="B1" s="3"/>
      <c r="C1" s="3"/>
      <c r="D1" s="3"/>
      <c r="E1" s="3"/>
      <c r="F1" s="3"/>
      <c r="G1" s="3"/>
      <c r="H1" s="3"/>
      <c r="I1" s="3"/>
    </row>
    <row r="2" s="40" customFormat="1" ht="21.75" spans="1:9">
      <c r="A2" s="4" t="s">
        <v>180</v>
      </c>
      <c r="B2" s="4"/>
      <c r="C2" s="4"/>
      <c r="D2" s="4"/>
      <c r="E2" s="4"/>
      <c r="F2" s="4"/>
      <c r="G2" s="4"/>
      <c r="H2" s="4"/>
      <c r="I2" s="4"/>
    </row>
    <row r="3" s="40" customFormat="1" ht="29.25" customHeight="1" spans="1:9">
      <c r="A3" s="36" t="s">
        <v>181</v>
      </c>
      <c r="B3" s="36"/>
      <c r="C3" s="36"/>
      <c r="D3" s="36"/>
      <c r="E3" s="36"/>
      <c r="F3" s="36"/>
      <c r="G3" s="36"/>
      <c r="H3" s="36"/>
      <c r="I3" s="36"/>
    </row>
    <row r="4" s="40" customFormat="1" ht="24.95" customHeight="1" spans="1:9">
      <c r="A4" s="6" t="s">
        <v>182</v>
      </c>
      <c r="B4" s="7" t="s">
        <v>183</v>
      </c>
      <c r="C4" s="7"/>
      <c r="D4" s="7"/>
      <c r="E4" s="7"/>
      <c r="F4" s="7"/>
      <c r="G4" s="8"/>
      <c r="H4" s="8"/>
      <c r="I4" s="8"/>
    </row>
    <row r="5" s="40" customFormat="1" ht="24.95" customHeight="1" spans="1:9">
      <c r="A5" s="9" t="s">
        <v>184</v>
      </c>
      <c r="B5" s="7" t="s">
        <v>185</v>
      </c>
      <c r="C5" s="7"/>
      <c r="D5" s="7"/>
      <c r="E5" s="7"/>
      <c r="F5" s="9" t="s">
        <v>186</v>
      </c>
      <c r="G5" s="7" t="s">
        <v>81</v>
      </c>
      <c r="H5" s="7"/>
      <c r="I5" s="7"/>
    </row>
    <row r="6" s="40" customFormat="1" ht="24.95" customHeight="1" spans="1:9">
      <c r="A6" s="6" t="s">
        <v>187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39" t="s">
        <v>88</v>
      </c>
    </row>
    <row r="7" s="40" customFormat="1" ht="24.95" customHeight="1" spans="1:10">
      <c r="A7" s="6"/>
      <c r="B7" s="9" t="s">
        <v>89</v>
      </c>
      <c r="C7" s="9"/>
      <c r="D7" s="44">
        <v>100</v>
      </c>
      <c r="E7" s="7">
        <f>SUM(E8:E9)</f>
        <v>281.33</v>
      </c>
      <c r="F7" s="7">
        <f>SUM(F8:F9)</f>
        <v>281.33</v>
      </c>
      <c r="G7" s="10">
        <v>10</v>
      </c>
      <c r="H7" s="46">
        <f>F7/E7</f>
        <v>1</v>
      </c>
      <c r="I7" s="7">
        <v>10</v>
      </c>
      <c r="J7" s="48"/>
    </row>
    <row r="8" s="40" customFormat="1" ht="24.95" customHeight="1" spans="1:9">
      <c r="A8" s="6"/>
      <c r="B8" s="9" t="s">
        <v>188</v>
      </c>
      <c r="C8" s="9"/>
      <c r="D8" s="44">
        <v>100</v>
      </c>
      <c r="E8" s="7">
        <v>99.98</v>
      </c>
      <c r="F8" s="7">
        <v>99.98</v>
      </c>
      <c r="G8" s="37" t="s">
        <v>189</v>
      </c>
      <c r="H8" s="37" t="s">
        <v>189</v>
      </c>
      <c r="I8" s="37" t="s">
        <v>189</v>
      </c>
    </row>
    <row r="9" s="40" customFormat="1" ht="24.95" customHeight="1" spans="1:9">
      <c r="A9" s="6"/>
      <c r="B9" s="9" t="s">
        <v>190</v>
      </c>
      <c r="C9" s="9"/>
      <c r="D9" s="7"/>
      <c r="E9" s="7">
        <v>181.35</v>
      </c>
      <c r="F9" s="7">
        <v>181.35</v>
      </c>
      <c r="G9" s="37" t="s">
        <v>189</v>
      </c>
      <c r="H9" s="37" t="s">
        <v>189</v>
      </c>
      <c r="I9" s="37" t="s">
        <v>189</v>
      </c>
    </row>
    <row r="10" s="40" customFormat="1" ht="24.95" customHeight="1" spans="1:9">
      <c r="A10" s="6"/>
      <c r="B10" s="9" t="s">
        <v>94</v>
      </c>
      <c r="C10" s="9"/>
      <c r="D10" s="7"/>
      <c r="E10" s="7"/>
      <c r="F10" s="7"/>
      <c r="G10" s="37" t="s">
        <v>189</v>
      </c>
      <c r="H10" s="37" t="s">
        <v>189</v>
      </c>
      <c r="I10" s="37" t="s">
        <v>189</v>
      </c>
    </row>
    <row r="11" s="40" customFormat="1" ht="24.95" customHeight="1" spans="1:9">
      <c r="A11" s="6" t="s">
        <v>98</v>
      </c>
      <c r="B11" s="6" t="s">
        <v>99</v>
      </c>
      <c r="C11" s="9"/>
      <c r="D11" s="9"/>
      <c r="E11" s="9"/>
      <c r="F11" s="9" t="s">
        <v>100</v>
      </c>
      <c r="G11" s="9"/>
      <c r="H11" s="9"/>
      <c r="I11" s="9"/>
    </row>
    <row r="12" s="40" customFormat="1" ht="72" customHeight="1" spans="1:11">
      <c r="A12" s="6"/>
      <c r="B12" s="14" t="s">
        <v>191</v>
      </c>
      <c r="C12" s="14"/>
      <c r="D12" s="14"/>
      <c r="E12" s="14"/>
      <c r="F12" s="14" t="s">
        <v>192</v>
      </c>
      <c r="G12" s="14"/>
      <c r="H12" s="14"/>
      <c r="I12" s="14"/>
      <c r="J12" s="40"/>
      <c r="K12" s="3"/>
    </row>
    <row r="13" s="40" customFormat="1" ht="36" customHeight="1" spans="1:9">
      <c r="A13" s="9" t="s">
        <v>103</v>
      </c>
      <c r="B13" s="9" t="s">
        <v>104</v>
      </c>
      <c r="C13" s="9" t="s">
        <v>105</v>
      </c>
      <c r="D13" s="9" t="s">
        <v>106</v>
      </c>
      <c r="E13" s="6" t="s">
        <v>107</v>
      </c>
      <c r="F13" s="6" t="s">
        <v>108</v>
      </c>
      <c r="G13" s="9" t="s">
        <v>86</v>
      </c>
      <c r="H13" s="9" t="s">
        <v>88</v>
      </c>
      <c r="I13" s="6" t="s">
        <v>193</v>
      </c>
    </row>
    <row r="14" s="40" customFormat="1" ht="50.1" customHeight="1" spans="1:9">
      <c r="A14" s="9"/>
      <c r="B14" s="6" t="s">
        <v>133</v>
      </c>
      <c r="C14" s="16" t="s">
        <v>111</v>
      </c>
      <c r="D14" s="13" t="s">
        <v>194</v>
      </c>
      <c r="E14" s="19" t="s">
        <v>195</v>
      </c>
      <c r="F14" s="19" t="s">
        <v>196</v>
      </c>
      <c r="G14" s="7">
        <v>10</v>
      </c>
      <c r="H14" s="7">
        <v>12</v>
      </c>
      <c r="I14" s="45"/>
    </row>
    <row r="15" s="40" customFormat="1" ht="50.1" customHeight="1" spans="1:9">
      <c r="A15" s="9"/>
      <c r="B15" s="6"/>
      <c r="C15" s="17"/>
      <c r="D15" s="13" t="s">
        <v>197</v>
      </c>
      <c r="E15" s="19" t="s">
        <v>198</v>
      </c>
      <c r="F15" s="19" t="s">
        <v>198</v>
      </c>
      <c r="G15" s="7">
        <v>10</v>
      </c>
      <c r="H15" s="7">
        <v>12</v>
      </c>
      <c r="I15" s="45"/>
    </row>
    <row r="16" s="40" customFormat="1" ht="99" customHeight="1" spans="1:9">
      <c r="A16" s="9"/>
      <c r="B16" s="6"/>
      <c r="C16" s="17"/>
      <c r="D16" s="13" t="s">
        <v>199</v>
      </c>
      <c r="E16" s="19" t="s">
        <v>200</v>
      </c>
      <c r="F16" s="19" t="s">
        <v>201</v>
      </c>
      <c r="G16" s="7">
        <v>10</v>
      </c>
      <c r="H16" s="7">
        <v>12</v>
      </c>
      <c r="I16" s="45"/>
    </row>
    <row r="17" s="40" customFormat="1" ht="35.1" customHeight="1" spans="1:9">
      <c r="A17" s="9"/>
      <c r="B17" s="6"/>
      <c r="C17" s="20" t="s">
        <v>134</v>
      </c>
      <c r="D17" s="13" t="s">
        <v>202</v>
      </c>
      <c r="E17" s="19">
        <v>1</v>
      </c>
      <c r="F17" s="19">
        <v>1</v>
      </c>
      <c r="G17" s="7">
        <v>10</v>
      </c>
      <c r="H17" s="7">
        <v>12</v>
      </c>
      <c r="I17" s="8"/>
    </row>
    <row r="18" s="40" customFormat="1" ht="26.1" customHeight="1" spans="1:9">
      <c r="A18" s="9"/>
      <c r="B18" s="6"/>
      <c r="C18" s="9" t="s">
        <v>144</v>
      </c>
      <c r="D18" s="13" t="s">
        <v>203</v>
      </c>
      <c r="E18" s="13" t="s">
        <v>204</v>
      </c>
      <c r="F18" s="13" t="s">
        <v>205</v>
      </c>
      <c r="G18" s="7">
        <v>5</v>
      </c>
      <c r="H18" s="7">
        <v>6</v>
      </c>
      <c r="I18" s="8"/>
    </row>
    <row r="19" s="40" customFormat="1" ht="36" customHeight="1" spans="1:9">
      <c r="A19" s="9"/>
      <c r="B19" s="6"/>
      <c r="C19" s="9" t="s">
        <v>151</v>
      </c>
      <c r="D19" s="13" t="s">
        <v>206</v>
      </c>
      <c r="E19" s="13" t="s">
        <v>207</v>
      </c>
      <c r="F19" s="13" t="s">
        <v>207</v>
      </c>
      <c r="G19" s="7">
        <v>5</v>
      </c>
      <c r="H19" s="7">
        <v>6</v>
      </c>
      <c r="I19" s="8"/>
    </row>
    <row r="20" s="40" customFormat="1" ht="73.5" customHeight="1" spans="1:9">
      <c r="A20" s="9"/>
      <c r="B20" s="20" t="s">
        <v>208</v>
      </c>
      <c r="C20" s="47" t="s">
        <v>209</v>
      </c>
      <c r="D20" s="13" t="s">
        <v>210</v>
      </c>
      <c r="E20" s="13" t="s">
        <v>211</v>
      </c>
      <c r="F20" s="13" t="s">
        <v>212</v>
      </c>
      <c r="G20" s="7">
        <v>20</v>
      </c>
      <c r="H20" s="7">
        <v>10</v>
      </c>
      <c r="I20" s="8"/>
    </row>
    <row r="21" s="40" customFormat="1" ht="73.5" customHeight="1" spans="1:9">
      <c r="A21" s="9"/>
      <c r="B21" s="21"/>
      <c r="C21" s="6" t="s">
        <v>213</v>
      </c>
      <c r="D21" s="13" t="s">
        <v>214</v>
      </c>
      <c r="E21" s="13" t="s">
        <v>215</v>
      </c>
      <c r="F21" s="13" t="s">
        <v>215</v>
      </c>
      <c r="G21" s="7">
        <v>10</v>
      </c>
      <c r="H21" s="7">
        <v>10</v>
      </c>
      <c r="I21" s="8"/>
    </row>
    <row r="22" s="40" customFormat="1" ht="42.95" customHeight="1" spans="1:9">
      <c r="A22" s="9"/>
      <c r="B22" s="23"/>
      <c r="C22" s="6" t="s">
        <v>216</v>
      </c>
      <c r="D22" s="13" t="s">
        <v>175</v>
      </c>
      <c r="E22" s="7" t="s">
        <v>217</v>
      </c>
      <c r="F22" s="11">
        <v>0.96</v>
      </c>
      <c r="G22" s="7">
        <v>10</v>
      </c>
      <c r="H22" s="7">
        <v>8</v>
      </c>
      <c r="I22" s="8" t="s">
        <v>218</v>
      </c>
    </row>
    <row r="23" s="40" customFormat="1" ht="20.1" customHeight="1" spans="1:9">
      <c r="A23" s="24" t="s">
        <v>219</v>
      </c>
      <c r="B23" s="24"/>
      <c r="C23" s="24"/>
      <c r="D23" s="24"/>
      <c r="E23" s="24"/>
      <c r="F23" s="24"/>
      <c r="G23" s="25">
        <f>SUM(G14:G22,I7)</f>
        <v>100</v>
      </c>
      <c r="H23" s="26">
        <f>SUM(H14:H22)+I7</f>
        <v>98</v>
      </c>
      <c r="I23" s="8"/>
    </row>
    <row r="24" s="40" customFormat="1" ht="30.95" customHeight="1" spans="1:9">
      <c r="A24" s="27" t="s">
        <v>220</v>
      </c>
      <c r="B24" s="27"/>
      <c r="C24" s="27"/>
      <c r="D24" s="27"/>
      <c r="E24" s="27"/>
      <c r="F24" s="27"/>
      <c r="G24" s="27"/>
      <c r="H24" s="27"/>
      <c r="I24" s="27"/>
    </row>
    <row r="25" s="40" customFormat="1" ht="24" customHeight="1" spans="1:6">
      <c r="A25" s="28" t="s">
        <v>221</v>
      </c>
      <c r="B25" s="43"/>
      <c r="C25" s="43"/>
      <c r="D25" s="43"/>
      <c r="E25" s="43"/>
      <c r="F25" s="43"/>
    </row>
  </sheetData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3:F23"/>
    <mergeCell ref="A24:I24"/>
    <mergeCell ref="A6:A10"/>
    <mergeCell ref="A11:A12"/>
    <mergeCell ref="A13:A22"/>
    <mergeCell ref="B14:B19"/>
    <mergeCell ref="B20:B22"/>
    <mergeCell ref="C14:C16"/>
  </mergeCells>
  <printOptions horizontalCentered="1"/>
  <pageMargins left="0.751388888888889" right="0.751388888888889" top="1" bottom="0.605555555555556" header="0.5" footer="0.5"/>
  <pageSetup paperSize="9" scale="7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view="pageBreakPreview" zoomScaleNormal="100" workbookViewId="0">
      <selection activeCell="G10" sqref="G10"/>
    </sheetView>
  </sheetViews>
  <sheetFormatPr defaultColWidth="9.125" defaultRowHeight="12.75"/>
  <cols>
    <col min="1" max="1" width="11.25" style="40" customWidth="1"/>
    <col min="2" max="3" width="9.125" style="40"/>
    <col min="4" max="4" width="13" style="40" customWidth="1"/>
    <col min="5" max="5" width="14.75" style="40" customWidth="1"/>
    <col min="6" max="6" width="27.5" style="40" customWidth="1"/>
    <col min="7" max="7" width="12.75" style="40" customWidth="1"/>
    <col min="8" max="8" width="9.125" style="40"/>
    <col min="9" max="9" width="14.375" style="40" customWidth="1"/>
    <col min="10" max="10" width="12.875" style="40"/>
    <col min="11" max="16384" width="9.125" style="40"/>
  </cols>
  <sheetData>
    <row r="1" s="40" customFormat="1" spans="1:9">
      <c r="A1" s="35" t="s">
        <v>222</v>
      </c>
      <c r="B1" s="3"/>
      <c r="C1" s="3"/>
      <c r="D1" s="3"/>
      <c r="E1" s="3"/>
      <c r="F1" s="3"/>
      <c r="G1" s="3"/>
      <c r="H1" s="3"/>
      <c r="I1" s="3"/>
    </row>
    <row r="2" s="40" customFormat="1" ht="21.75" spans="1:9">
      <c r="A2" s="4" t="s">
        <v>180</v>
      </c>
      <c r="B2" s="4"/>
      <c r="C2" s="4"/>
      <c r="D2" s="4"/>
      <c r="E2" s="4"/>
      <c r="F2" s="4"/>
      <c r="G2" s="4"/>
      <c r="H2" s="4"/>
      <c r="I2" s="4"/>
    </row>
    <row r="3" s="40" customFormat="1" ht="19.5" spans="1:9">
      <c r="A3" s="36" t="s">
        <v>181</v>
      </c>
      <c r="B3" s="36"/>
      <c r="C3" s="36"/>
      <c r="D3" s="36"/>
      <c r="E3" s="36"/>
      <c r="F3" s="36"/>
      <c r="G3" s="36"/>
      <c r="H3" s="36"/>
      <c r="I3" s="36"/>
    </row>
    <row r="4" s="40" customFormat="1" ht="24.95" customHeight="1" spans="1:9">
      <c r="A4" s="6" t="s">
        <v>182</v>
      </c>
      <c r="B4" s="7" t="s">
        <v>223</v>
      </c>
      <c r="C4" s="7"/>
      <c r="D4" s="7"/>
      <c r="E4" s="7"/>
      <c r="F4" s="7"/>
      <c r="G4" s="8"/>
      <c r="H4" s="8"/>
      <c r="I4" s="8"/>
    </row>
    <row r="5" s="40" customFormat="1" ht="24.95" customHeight="1" spans="1:9">
      <c r="A5" s="9" t="s">
        <v>184</v>
      </c>
      <c r="B5" s="7" t="s">
        <v>185</v>
      </c>
      <c r="C5" s="7"/>
      <c r="D5" s="7"/>
      <c r="E5" s="7"/>
      <c r="F5" s="9" t="s">
        <v>186</v>
      </c>
      <c r="G5" s="7" t="s">
        <v>81</v>
      </c>
      <c r="H5" s="7"/>
      <c r="I5" s="7"/>
    </row>
    <row r="6" s="40" customFormat="1" ht="24.95" customHeight="1" spans="1:9">
      <c r="A6" s="6" t="s">
        <v>187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39" t="s">
        <v>88</v>
      </c>
    </row>
    <row r="7" s="40" customFormat="1" ht="24.95" customHeight="1" spans="1:9">
      <c r="A7" s="6"/>
      <c r="B7" s="9" t="s">
        <v>89</v>
      </c>
      <c r="C7" s="9"/>
      <c r="D7" s="44">
        <v>120</v>
      </c>
      <c r="E7" s="44">
        <v>120</v>
      </c>
      <c r="F7" s="44">
        <v>120</v>
      </c>
      <c r="G7" s="10">
        <v>10</v>
      </c>
      <c r="H7" s="11">
        <f>F7/E7</f>
        <v>1</v>
      </c>
      <c r="I7" s="7">
        <v>10</v>
      </c>
    </row>
    <row r="8" s="40" customFormat="1" ht="24.95" customHeight="1" spans="1:9">
      <c r="A8" s="6"/>
      <c r="B8" s="9" t="s">
        <v>188</v>
      </c>
      <c r="C8" s="9"/>
      <c r="D8" s="7"/>
      <c r="E8" s="44">
        <v>120</v>
      </c>
      <c r="F8" s="44">
        <v>120</v>
      </c>
      <c r="G8" s="37" t="s">
        <v>189</v>
      </c>
      <c r="H8" s="37" t="s">
        <v>189</v>
      </c>
      <c r="I8" s="37" t="s">
        <v>189</v>
      </c>
    </row>
    <row r="9" s="40" customFormat="1" ht="24.95" customHeight="1" spans="1:9">
      <c r="A9" s="6"/>
      <c r="B9" s="9" t="s">
        <v>190</v>
      </c>
      <c r="C9" s="9"/>
      <c r="D9" s="7"/>
      <c r="E9" s="7"/>
      <c r="F9" s="7"/>
      <c r="G9" s="37" t="s">
        <v>189</v>
      </c>
      <c r="H9" s="37" t="s">
        <v>189</v>
      </c>
      <c r="I9" s="37" t="s">
        <v>189</v>
      </c>
    </row>
    <row r="10" s="40" customFormat="1" ht="24.95" customHeight="1" spans="1:9">
      <c r="A10" s="6"/>
      <c r="B10" s="9" t="s">
        <v>94</v>
      </c>
      <c r="C10" s="9"/>
      <c r="D10" s="7"/>
      <c r="E10" s="7"/>
      <c r="F10" s="7"/>
      <c r="G10" s="37" t="s">
        <v>189</v>
      </c>
      <c r="H10" s="37" t="s">
        <v>189</v>
      </c>
      <c r="I10" s="37" t="s">
        <v>189</v>
      </c>
    </row>
    <row r="11" s="40" customFormat="1" ht="24.95" customHeight="1" spans="1:9">
      <c r="A11" s="6" t="s">
        <v>98</v>
      </c>
      <c r="B11" s="6" t="s">
        <v>99</v>
      </c>
      <c r="C11" s="9"/>
      <c r="D11" s="9"/>
      <c r="E11" s="9"/>
      <c r="F11" s="9" t="s">
        <v>100</v>
      </c>
      <c r="G11" s="9"/>
      <c r="H11" s="9"/>
      <c r="I11" s="9"/>
    </row>
    <row r="12" s="40" customFormat="1" ht="57.95" customHeight="1" spans="1:9">
      <c r="A12" s="6"/>
      <c r="B12" s="13" t="s">
        <v>224</v>
      </c>
      <c r="C12" s="13"/>
      <c r="D12" s="13"/>
      <c r="E12" s="13"/>
      <c r="F12" s="13" t="s">
        <v>225</v>
      </c>
      <c r="G12" s="13"/>
      <c r="H12" s="13"/>
      <c r="I12" s="13"/>
    </row>
    <row r="13" s="40" customFormat="1" ht="36" customHeight="1" spans="1:9">
      <c r="A13" s="9" t="s">
        <v>103</v>
      </c>
      <c r="B13" s="9" t="s">
        <v>104</v>
      </c>
      <c r="C13" s="9" t="s">
        <v>105</v>
      </c>
      <c r="D13" s="9" t="s">
        <v>106</v>
      </c>
      <c r="E13" s="6" t="s">
        <v>107</v>
      </c>
      <c r="F13" s="6" t="s">
        <v>108</v>
      </c>
      <c r="G13" s="9" t="s">
        <v>86</v>
      </c>
      <c r="H13" s="9" t="s">
        <v>88</v>
      </c>
      <c r="I13" s="6" t="s">
        <v>109</v>
      </c>
    </row>
    <row r="14" s="40" customFormat="1" ht="92.1" customHeight="1" spans="1:9">
      <c r="A14" s="9"/>
      <c r="B14" s="6" t="s">
        <v>226</v>
      </c>
      <c r="C14" s="16" t="s">
        <v>111</v>
      </c>
      <c r="D14" s="13" t="s">
        <v>227</v>
      </c>
      <c r="E14" s="19" t="s">
        <v>228</v>
      </c>
      <c r="F14" s="19" t="s">
        <v>229</v>
      </c>
      <c r="G14" s="7">
        <v>10</v>
      </c>
      <c r="H14" s="7">
        <v>15</v>
      </c>
      <c r="I14" s="45"/>
    </row>
    <row r="15" s="40" customFormat="1" ht="48.75" customHeight="1" spans="1:9">
      <c r="A15" s="9"/>
      <c r="B15" s="6"/>
      <c r="C15" s="17"/>
      <c r="D15" s="18" t="s">
        <v>230</v>
      </c>
      <c r="E15" s="19" t="s">
        <v>231</v>
      </c>
      <c r="F15" s="19" t="s">
        <v>232</v>
      </c>
      <c r="G15" s="7">
        <v>10</v>
      </c>
      <c r="H15" s="7">
        <v>15</v>
      </c>
      <c r="I15" s="45"/>
    </row>
    <row r="16" s="40" customFormat="1" ht="87.95" customHeight="1" spans="1:9">
      <c r="A16" s="9"/>
      <c r="B16" s="6"/>
      <c r="C16" s="20" t="s">
        <v>134</v>
      </c>
      <c r="D16" s="18" t="s">
        <v>233</v>
      </c>
      <c r="E16" s="13" t="s">
        <v>234</v>
      </c>
      <c r="F16" s="13" t="s">
        <v>235</v>
      </c>
      <c r="G16" s="7">
        <v>12</v>
      </c>
      <c r="H16" s="7">
        <v>10</v>
      </c>
      <c r="I16" s="8"/>
    </row>
    <row r="17" s="40" customFormat="1" ht="26.1" customHeight="1" spans="1:9">
      <c r="A17" s="9"/>
      <c r="B17" s="6"/>
      <c r="C17" s="9" t="s">
        <v>144</v>
      </c>
      <c r="D17" s="13" t="s">
        <v>203</v>
      </c>
      <c r="E17" s="13" t="s">
        <v>204</v>
      </c>
      <c r="F17" s="13" t="s">
        <v>205</v>
      </c>
      <c r="G17" s="7">
        <v>5</v>
      </c>
      <c r="H17" s="7">
        <v>10</v>
      </c>
      <c r="I17" s="8"/>
    </row>
    <row r="18" s="40" customFormat="1" ht="24.95" customHeight="1" spans="1:9">
      <c r="A18" s="9"/>
      <c r="B18" s="6"/>
      <c r="C18" s="9" t="s">
        <v>151</v>
      </c>
      <c r="D18" s="13" t="s">
        <v>206</v>
      </c>
      <c r="E18" s="13" t="s">
        <v>207</v>
      </c>
      <c r="F18" s="13" t="s">
        <v>207</v>
      </c>
      <c r="G18" s="7">
        <v>5</v>
      </c>
      <c r="H18" s="7">
        <v>10</v>
      </c>
      <c r="I18" s="8"/>
    </row>
    <row r="19" s="40" customFormat="1" ht="80.1" customHeight="1" spans="1:9">
      <c r="A19" s="9"/>
      <c r="B19" s="20" t="s">
        <v>236</v>
      </c>
      <c r="C19" s="20" t="s">
        <v>209</v>
      </c>
      <c r="D19" s="13" t="s">
        <v>237</v>
      </c>
      <c r="E19" s="13" t="s">
        <v>238</v>
      </c>
      <c r="F19" s="13" t="s">
        <v>239</v>
      </c>
      <c r="G19" s="7">
        <v>12</v>
      </c>
      <c r="H19" s="7">
        <v>5</v>
      </c>
      <c r="I19" s="8"/>
    </row>
    <row r="20" s="40" customFormat="1" ht="101.1" customHeight="1" spans="1:9">
      <c r="A20" s="9"/>
      <c r="B20" s="21"/>
      <c r="C20" s="23"/>
      <c r="D20" s="13" t="s">
        <v>240</v>
      </c>
      <c r="E20" s="13" t="s">
        <v>241</v>
      </c>
      <c r="F20" s="13" t="s">
        <v>242</v>
      </c>
      <c r="G20" s="7">
        <v>12</v>
      </c>
      <c r="H20" s="7">
        <v>5</v>
      </c>
      <c r="I20" s="8"/>
    </row>
    <row r="21" s="40" customFormat="1" ht="67.5" customHeight="1" spans="1:9">
      <c r="A21" s="9"/>
      <c r="B21" s="21"/>
      <c r="C21" s="6" t="s">
        <v>243</v>
      </c>
      <c r="D21" s="13" t="s">
        <v>244</v>
      </c>
      <c r="E21" s="13" t="s">
        <v>245</v>
      </c>
      <c r="F21" s="13" t="s">
        <v>246</v>
      </c>
      <c r="G21" s="7">
        <v>10</v>
      </c>
      <c r="H21" s="7">
        <v>10</v>
      </c>
      <c r="I21" s="8"/>
    </row>
    <row r="22" s="40" customFormat="1" ht="42.95" customHeight="1" spans="1:9">
      <c r="A22" s="9"/>
      <c r="B22" s="23"/>
      <c r="C22" s="6" t="s">
        <v>216</v>
      </c>
      <c r="D22" s="13" t="s">
        <v>175</v>
      </c>
      <c r="E22" s="13" t="s">
        <v>217</v>
      </c>
      <c r="F22" s="19">
        <v>0.96</v>
      </c>
      <c r="G22" s="7">
        <v>10</v>
      </c>
      <c r="H22" s="7">
        <v>10</v>
      </c>
      <c r="I22" s="8"/>
    </row>
    <row r="23" s="40" customFormat="1" ht="20.1" customHeight="1" spans="1:9">
      <c r="A23" s="24" t="s">
        <v>219</v>
      </c>
      <c r="B23" s="24"/>
      <c r="C23" s="24"/>
      <c r="D23" s="24"/>
      <c r="E23" s="24"/>
      <c r="F23" s="24"/>
      <c r="G23" s="25">
        <f>SUM(G14:G22,G7)</f>
        <v>96</v>
      </c>
      <c r="H23" s="26">
        <f>SUM(H14:H22)+I7</f>
        <v>100</v>
      </c>
      <c r="I23" s="8"/>
    </row>
    <row r="24" s="40" customFormat="1" ht="30.95" customHeight="1" spans="1:9">
      <c r="A24" s="27" t="s">
        <v>220</v>
      </c>
      <c r="B24" s="27"/>
      <c r="C24" s="27"/>
      <c r="D24" s="27"/>
      <c r="E24" s="27"/>
      <c r="F24" s="27"/>
      <c r="G24" s="27"/>
      <c r="H24" s="27"/>
      <c r="I24" s="27"/>
    </row>
    <row r="25" s="40" customFormat="1" ht="24" customHeight="1" spans="1:6">
      <c r="A25" s="28" t="s">
        <v>221</v>
      </c>
      <c r="B25" s="43"/>
      <c r="C25" s="43"/>
      <c r="D25" s="43"/>
      <c r="E25" s="43"/>
      <c r="F25" s="43"/>
    </row>
  </sheetData>
  <mergeCells count="23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3:F23"/>
    <mergeCell ref="A24:I24"/>
    <mergeCell ref="A6:A10"/>
    <mergeCell ref="A11:A12"/>
    <mergeCell ref="A13:A22"/>
    <mergeCell ref="B14:B18"/>
    <mergeCell ref="B19:B22"/>
    <mergeCell ref="C14:C15"/>
    <mergeCell ref="C19:C20"/>
  </mergeCells>
  <printOptions horizontalCentered="1"/>
  <pageMargins left="0.751388888888889" right="0.751388888888889" top="1" bottom="0.605555555555556" header="0.5" footer="0.5"/>
  <pageSetup paperSize="9" scale="7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view="pageBreakPreview" zoomScaleNormal="100" workbookViewId="0">
      <selection activeCell="F17" sqref="F17"/>
    </sheetView>
  </sheetViews>
  <sheetFormatPr defaultColWidth="9.125" defaultRowHeight="12.75"/>
  <cols>
    <col min="1" max="1" width="11.25" style="40" customWidth="1"/>
    <col min="2" max="3" width="9.125" style="40"/>
    <col min="4" max="4" width="13" style="40" customWidth="1"/>
    <col min="5" max="5" width="17.5" style="40" customWidth="1"/>
    <col min="6" max="6" width="19.875" style="40" customWidth="1"/>
    <col min="7" max="7" width="12.75" style="40" customWidth="1"/>
    <col min="8" max="8" width="9.125" style="40"/>
    <col min="9" max="9" width="14.375" style="40" customWidth="1"/>
    <col min="10" max="10" width="12.875" style="40"/>
    <col min="11" max="16384" width="9.125" style="40"/>
  </cols>
  <sheetData>
    <row r="1" s="40" customFormat="1" spans="1:9">
      <c r="A1" s="35" t="s">
        <v>247</v>
      </c>
      <c r="B1" s="3"/>
      <c r="C1" s="3"/>
      <c r="D1" s="3"/>
      <c r="E1" s="3"/>
      <c r="F1" s="3"/>
      <c r="G1" s="3"/>
      <c r="H1" s="3"/>
      <c r="I1" s="3"/>
    </row>
    <row r="2" s="40" customFormat="1" ht="21.75" spans="1:9">
      <c r="A2" s="4" t="s">
        <v>180</v>
      </c>
      <c r="B2" s="4"/>
      <c r="C2" s="4"/>
      <c r="D2" s="4"/>
      <c r="E2" s="4"/>
      <c r="F2" s="4"/>
      <c r="G2" s="4"/>
      <c r="H2" s="4"/>
      <c r="I2" s="4"/>
    </row>
    <row r="3" s="40" customFormat="1" ht="19.5" spans="1:9">
      <c r="A3" s="36" t="s">
        <v>181</v>
      </c>
      <c r="B3" s="36"/>
      <c r="C3" s="36"/>
      <c r="D3" s="36"/>
      <c r="E3" s="36"/>
      <c r="F3" s="36"/>
      <c r="G3" s="36"/>
      <c r="H3" s="36"/>
      <c r="I3" s="36"/>
    </row>
    <row r="4" s="40" customFormat="1" ht="24.95" customHeight="1" spans="1:9">
      <c r="A4" s="6" t="s">
        <v>182</v>
      </c>
      <c r="B4" s="7" t="s">
        <v>248</v>
      </c>
      <c r="C4" s="7"/>
      <c r="D4" s="7"/>
      <c r="E4" s="7"/>
      <c r="F4" s="7"/>
      <c r="G4" s="8"/>
      <c r="H4" s="8"/>
      <c r="I4" s="8"/>
    </row>
    <row r="5" s="40" customFormat="1" ht="24.95" customHeight="1" spans="1:9">
      <c r="A5" s="9" t="s">
        <v>184</v>
      </c>
      <c r="B5" s="7" t="s">
        <v>185</v>
      </c>
      <c r="C5" s="7"/>
      <c r="D5" s="7"/>
      <c r="E5" s="7"/>
      <c r="F5" s="9" t="s">
        <v>186</v>
      </c>
      <c r="G5" s="7" t="s">
        <v>81</v>
      </c>
      <c r="H5" s="7"/>
      <c r="I5" s="7"/>
    </row>
    <row r="6" s="40" customFormat="1" ht="24.95" customHeight="1" spans="1:9">
      <c r="A6" s="6" t="s">
        <v>187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39" t="s">
        <v>88</v>
      </c>
    </row>
    <row r="7" s="40" customFormat="1" ht="24.95" customHeight="1" spans="1:9">
      <c r="A7" s="6"/>
      <c r="B7" s="9" t="s">
        <v>89</v>
      </c>
      <c r="C7" s="9"/>
      <c r="D7" s="7">
        <f t="shared" ref="D7:F7" si="0">SUM(D8:D10)</f>
        <v>220.13</v>
      </c>
      <c r="E7" s="7">
        <f t="shared" si="0"/>
        <v>125.58</v>
      </c>
      <c r="F7" s="7">
        <f t="shared" si="0"/>
        <v>125.58</v>
      </c>
      <c r="G7" s="10">
        <v>10</v>
      </c>
      <c r="H7" s="11">
        <f>F7/E7</f>
        <v>1</v>
      </c>
      <c r="I7" s="7">
        <v>10</v>
      </c>
    </row>
    <row r="8" s="40" customFormat="1" ht="24.95" customHeight="1" spans="1:9">
      <c r="A8" s="6"/>
      <c r="B8" s="9" t="s">
        <v>188</v>
      </c>
      <c r="C8" s="9"/>
      <c r="D8" s="7">
        <v>220.13</v>
      </c>
      <c r="E8" s="7">
        <v>125.58</v>
      </c>
      <c r="F8" s="7">
        <v>125.58</v>
      </c>
      <c r="G8" s="37"/>
      <c r="H8" s="37"/>
      <c r="I8" s="37"/>
    </row>
    <row r="9" s="40" customFormat="1" ht="24.95" customHeight="1" spans="1:9">
      <c r="A9" s="6"/>
      <c r="B9" s="9" t="s">
        <v>190</v>
      </c>
      <c r="C9" s="9"/>
      <c r="D9" s="7"/>
      <c r="E9" s="7"/>
      <c r="F9" s="7"/>
      <c r="G9" s="37"/>
      <c r="H9" s="37"/>
      <c r="I9" s="37"/>
    </row>
    <row r="10" s="40" customFormat="1" ht="24.95" customHeight="1" spans="1:9">
      <c r="A10" s="6"/>
      <c r="B10" s="9" t="s">
        <v>94</v>
      </c>
      <c r="C10" s="9"/>
      <c r="D10" s="7"/>
      <c r="E10" s="7"/>
      <c r="F10" s="7"/>
      <c r="G10" s="37"/>
      <c r="H10" s="37"/>
      <c r="I10" s="37"/>
    </row>
    <row r="11" s="40" customFormat="1" ht="24.95" customHeight="1" spans="1:9">
      <c r="A11" s="6" t="s">
        <v>98</v>
      </c>
      <c r="B11" s="6" t="s">
        <v>99</v>
      </c>
      <c r="C11" s="9"/>
      <c r="D11" s="9"/>
      <c r="E11" s="9"/>
      <c r="F11" s="9" t="s">
        <v>100</v>
      </c>
      <c r="G11" s="9"/>
      <c r="H11" s="9"/>
      <c r="I11" s="9"/>
    </row>
    <row r="12" s="40" customFormat="1" ht="57.95" customHeight="1" spans="1:9">
      <c r="A12" s="6"/>
      <c r="B12" s="13" t="s">
        <v>249</v>
      </c>
      <c r="C12" s="13"/>
      <c r="D12" s="13"/>
      <c r="E12" s="13"/>
      <c r="F12" s="13" t="s">
        <v>250</v>
      </c>
      <c r="G12" s="13"/>
      <c r="H12" s="13"/>
      <c r="I12" s="13"/>
    </row>
    <row r="13" s="40" customFormat="1" ht="36" customHeight="1" spans="1:9">
      <c r="A13" s="9" t="s">
        <v>103</v>
      </c>
      <c r="B13" s="9" t="s">
        <v>104</v>
      </c>
      <c r="C13" s="9" t="s">
        <v>105</v>
      </c>
      <c r="D13" s="9" t="s">
        <v>106</v>
      </c>
      <c r="E13" s="6" t="s">
        <v>107</v>
      </c>
      <c r="F13" s="6" t="s">
        <v>108</v>
      </c>
      <c r="G13" s="9" t="s">
        <v>86</v>
      </c>
      <c r="H13" s="9" t="s">
        <v>88</v>
      </c>
      <c r="I13" s="6" t="s">
        <v>193</v>
      </c>
    </row>
    <row r="14" s="41" customFormat="1" ht="24" customHeight="1" spans="1:9">
      <c r="A14" s="15"/>
      <c r="B14" s="6" t="s">
        <v>251</v>
      </c>
      <c r="C14" s="16" t="s">
        <v>111</v>
      </c>
      <c r="D14" s="13" t="s">
        <v>252</v>
      </c>
      <c r="E14" s="19" t="s">
        <v>253</v>
      </c>
      <c r="F14" s="42" t="s">
        <v>254</v>
      </c>
      <c r="G14" s="7">
        <v>10</v>
      </c>
      <c r="H14" s="7">
        <v>10</v>
      </c>
      <c r="I14" s="31"/>
    </row>
    <row r="15" s="41" customFormat="1" ht="27.75" customHeight="1" spans="1:9">
      <c r="A15" s="15"/>
      <c r="B15" s="6"/>
      <c r="C15" s="17"/>
      <c r="D15" s="13" t="s">
        <v>255</v>
      </c>
      <c r="E15" s="19" t="s">
        <v>256</v>
      </c>
      <c r="F15" s="42" t="s">
        <v>256</v>
      </c>
      <c r="G15" s="7">
        <v>10</v>
      </c>
      <c r="H15" s="7">
        <v>10</v>
      </c>
      <c r="I15" s="31"/>
    </row>
    <row r="16" s="41" customFormat="1" ht="36.95" customHeight="1" spans="1:9">
      <c r="A16" s="15"/>
      <c r="B16" s="6"/>
      <c r="C16" s="17"/>
      <c r="D16" s="18" t="s">
        <v>257</v>
      </c>
      <c r="E16" s="19" t="s">
        <v>253</v>
      </c>
      <c r="F16" s="42" t="s">
        <v>254</v>
      </c>
      <c r="G16" s="7">
        <v>10</v>
      </c>
      <c r="H16" s="7">
        <v>10</v>
      </c>
      <c r="I16" s="31"/>
    </row>
    <row r="17" s="40" customFormat="1" ht="51" customHeight="1" spans="1:9">
      <c r="A17" s="9"/>
      <c r="B17" s="6"/>
      <c r="C17" s="20" t="s">
        <v>134</v>
      </c>
      <c r="D17" s="13" t="s">
        <v>258</v>
      </c>
      <c r="E17" s="13" t="s">
        <v>259</v>
      </c>
      <c r="F17" s="13" t="s">
        <v>260</v>
      </c>
      <c r="G17" s="7">
        <v>15</v>
      </c>
      <c r="H17" s="7">
        <v>15</v>
      </c>
      <c r="I17" s="8"/>
    </row>
    <row r="18" s="40" customFormat="1" ht="26.1" customHeight="1" spans="1:9">
      <c r="A18" s="9"/>
      <c r="B18" s="6"/>
      <c r="C18" s="13" t="s">
        <v>261</v>
      </c>
      <c r="D18" s="13" t="s">
        <v>203</v>
      </c>
      <c r="E18" s="13" t="s">
        <v>204</v>
      </c>
      <c r="F18" s="13" t="s">
        <v>205</v>
      </c>
      <c r="G18" s="7">
        <v>5</v>
      </c>
      <c r="H18" s="7">
        <v>5</v>
      </c>
      <c r="I18" s="8"/>
    </row>
    <row r="19" s="40" customFormat="1" ht="24.95" customHeight="1" spans="1:9">
      <c r="A19" s="9"/>
      <c r="B19" s="6"/>
      <c r="C19" s="13" t="s">
        <v>262</v>
      </c>
      <c r="D19" s="13" t="s">
        <v>206</v>
      </c>
      <c r="E19" s="13" t="s">
        <v>207</v>
      </c>
      <c r="F19" s="13" t="s">
        <v>207</v>
      </c>
      <c r="G19" s="7">
        <v>5</v>
      </c>
      <c r="H19" s="7">
        <v>5</v>
      </c>
      <c r="I19" s="8"/>
    </row>
    <row r="20" s="40" customFormat="1" ht="63" customHeight="1" spans="1:9">
      <c r="A20" s="9"/>
      <c r="B20" s="20" t="s">
        <v>263</v>
      </c>
      <c r="C20" s="13" t="s">
        <v>209</v>
      </c>
      <c r="D20" s="13" t="s">
        <v>264</v>
      </c>
      <c r="E20" s="13" t="s">
        <v>265</v>
      </c>
      <c r="F20" s="13" t="s">
        <v>266</v>
      </c>
      <c r="G20" s="7">
        <v>20</v>
      </c>
      <c r="H20" s="7">
        <v>20</v>
      </c>
      <c r="I20" s="8"/>
    </row>
    <row r="21" s="40" customFormat="1" ht="87" customHeight="1" spans="1:9">
      <c r="A21" s="9"/>
      <c r="B21" s="21"/>
      <c r="C21" s="6" t="s">
        <v>243</v>
      </c>
      <c r="D21" s="13" t="s">
        <v>267</v>
      </c>
      <c r="E21" s="13" t="s">
        <v>268</v>
      </c>
      <c r="F21" s="13" t="s">
        <v>269</v>
      </c>
      <c r="G21" s="7">
        <v>5</v>
      </c>
      <c r="H21" s="7">
        <v>5</v>
      </c>
      <c r="I21" s="8"/>
    </row>
    <row r="22" s="40" customFormat="1" ht="42.95" customHeight="1" spans="1:9">
      <c r="A22" s="9"/>
      <c r="B22" s="23"/>
      <c r="C22" s="6" t="s">
        <v>216</v>
      </c>
      <c r="D22" s="13" t="s">
        <v>175</v>
      </c>
      <c r="E22" s="7" t="s">
        <v>217</v>
      </c>
      <c r="F22" s="11">
        <v>0.96</v>
      </c>
      <c r="G22" s="7">
        <v>10</v>
      </c>
      <c r="H22" s="7">
        <v>10</v>
      </c>
      <c r="I22" s="8"/>
    </row>
    <row r="23" s="40" customFormat="1" ht="20.1" customHeight="1" spans="1:9">
      <c r="A23" s="24" t="s">
        <v>219</v>
      </c>
      <c r="B23" s="24"/>
      <c r="C23" s="24"/>
      <c r="D23" s="24"/>
      <c r="E23" s="24"/>
      <c r="F23" s="24"/>
      <c r="G23" s="25">
        <f>SUM(G14:G22,G7)</f>
        <v>100</v>
      </c>
      <c r="H23" s="26">
        <f>SUM(H14:H22,I7)</f>
        <v>100</v>
      </c>
      <c r="I23" s="8"/>
    </row>
    <row r="24" s="40" customFormat="1" ht="30.95" customHeight="1" spans="1:9">
      <c r="A24" s="27" t="s">
        <v>220</v>
      </c>
      <c r="B24" s="27"/>
      <c r="C24" s="27"/>
      <c r="D24" s="27"/>
      <c r="E24" s="27"/>
      <c r="F24" s="27"/>
      <c r="G24" s="27"/>
      <c r="H24" s="27"/>
      <c r="I24" s="27"/>
    </row>
    <row r="25" s="40" customFormat="1" ht="24" customHeight="1" spans="1:6">
      <c r="A25" s="28" t="s">
        <v>221</v>
      </c>
      <c r="B25" s="43"/>
      <c r="C25" s="43"/>
      <c r="D25" s="43"/>
      <c r="E25" s="43"/>
      <c r="F25" s="43"/>
    </row>
  </sheetData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3:F23"/>
    <mergeCell ref="A24:I24"/>
    <mergeCell ref="A6:A10"/>
    <mergeCell ref="A11:A12"/>
    <mergeCell ref="A13:A22"/>
    <mergeCell ref="B14:B19"/>
    <mergeCell ref="B20:B22"/>
    <mergeCell ref="C14:C16"/>
  </mergeCells>
  <printOptions horizontalCentered="1"/>
  <pageMargins left="0.751388888888889" right="0.751388888888889" top="1" bottom="0.605555555555556" header="0.5" footer="0.5"/>
  <pageSetup paperSize="9" scale="7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view="pageBreakPreview" zoomScaleNormal="100" workbookViewId="0">
      <selection activeCell="G23" sqref="G23"/>
    </sheetView>
  </sheetViews>
  <sheetFormatPr defaultColWidth="9.125" defaultRowHeight="12"/>
  <cols>
    <col min="1" max="1" width="11.25" style="3" customWidth="1"/>
    <col min="2" max="3" width="9.125" style="3"/>
    <col min="4" max="4" width="13" style="3" customWidth="1"/>
    <col min="5" max="5" width="17.5" style="3" customWidth="1"/>
    <col min="6" max="6" width="19.875" style="3" customWidth="1"/>
    <col min="7" max="7" width="12.75" style="3" customWidth="1"/>
    <col min="8" max="8" width="9.125" style="3"/>
    <col min="9" max="9" width="14.375" style="3" customWidth="1"/>
    <col min="10" max="16384" width="9.125" style="3"/>
  </cols>
  <sheetData>
    <row r="1" s="3" customFormat="1" spans="1:1">
      <c r="A1" s="35" t="s">
        <v>270</v>
      </c>
    </row>
    <row r="2" s="3" customFormat="1" ht="21.75" spans="1:9">
      <c r="A2" s="4" t="s">
        <v>180</v>
      </c>
      <c r="B2" s="4"/>
      <c r="C2" s="4"/>
      <c r="D2" s="4"/>
      <c r="E2" s="4"/>
      <c r="F2" s="4"/>
      <c r="G2" s="4"/>
      <c r="H2" s="4"/>
      <c r="I2" s="4"/>
    </row>
    <row r="3" s="3" customFormat="1" ht="19.5" spans="1:9">
      <c r="A3" s="36" t="s">
        <v>181</v>
      </c>
      <c r="B3" s="36"/>
      <c r="C3" s="36"/>
      <c r="D3" s="36"/>
      <c r="E3" s="36"/>
      <c r="F3" s="36"/>
      <c r="G3" s="36"/>
      <c r="H3" s="36"/>
      <c r="I3" s="36"/>
    </row>
    <row r="4" s="3" customFormat="1" ht="24.95" customHeight="1" spans="1:9">
      <c r="A4" s="6" t="s">
        <v>182</v>
      </c>
      <c r="B4" s="7" t="s">
        <v>271</v>
      </c>
      <c r="C4" s="7"/>
      <c r="D4" s="7"/>
      <c r="E4" s="7"/>
      <c r="F4" s="7"/>
      <c r="G4" s="8"/>
      <c r="H4" s="8"/>
      <c r="I4" s="8"/>
    </row>
    <row r="5" s="3" customFormat="1" ht="24.95" customHeight="1" spans="1:9">
      <c r="A5" s="9" t="s">
        <v>184</v>
      </c>
      <c r="B5" s="7" t="s">
        <v>185</v>
      </c>
      <c r="C5" s="7"/>
      <c r="D5" s="7"/>
      <c r="E5" s="7"/>
      <c r="F5" s="9" t="s">
        <v>186</v>
      </c>
      <c r="G5" s="7" t="s">
        <v>81</v>
      </c>
      <c r="H5" s="7"/>
      <c r="I5" s="7"/>
    </row>
    <row r="6" s="3" customFormat="1" ht="24.95" customHeight="1" spans="1:9">
      <c r="A6" s="6" t="s">
        <v>187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39" t="s">
        <v>88</v>
      </c>
    </row>
    <row r="7" s="3" customFormat="1" ht="24.95" customHeight="1" spans="1:9">
      <c r="A7" s="6"/>
      <c r="B7" s="9" t="s">
        <v>89</v>
      </c>
      <c r="C7" s="9"/>
      <c r="D7" s="7">
        <f t="shared" ref="D7:F7" si="0">SUM(D8:D10)</f>
        <v>40</v>
      </c>
      <c r="E7" s="7">
        <f t="shared" si="0"/>
        <v>14.75</v>
      </c>
      <c r="F7" s="7">
        <f t="shared" si="0"/>
        <v>14.75</v>
      </c>
      <c r="G7" s="10">
        <v>10</v>
      </c>
      <c r="H7" s="11">
        <f>F7/E7</f>
        <v>1</v>
      </c>
      <c r="I7" s="7">
        <v>10</v>
      </c>
    </row>
    <row r="8" s="3" customFormat="1" ht="24.95" customHeight="1" spans="1:9">
      <c r="A8" s="6"/>
      <c r="B8" s="9" t="s">
        <v>188</v>
      </c>
      <c r="C8" s="9"/>
      <c r="D8" s="7">
        <v>40</v>
      </c>
      <c r="E8" s="7">
        <v>14.75</v>
      </c>
      <c r="F8" s="7">
        <v>14.75</v>
      </c>
      <c r="G8" s="37"/>
      <c r="H8" s="37"/>
      <c r="I8" s="37"/>
    </row>
    <row r="9" s="3" customFormat="1" ht="24.95" customHeight="1" spans="1:9">
      <c r="A9" s="6"/>
      <c r="B9" s="9" t="s">
        <v>190</v>
      </c>
      <c r="C9" s="9"/>
      <c r="D9" s="7"/>
      <c r="E9" s="7"/>
      <c r="F9" s="7"/>
      <c r="G9" s="37"/>
      <c r="H9" s="37"/>
      <c r="I9" s="37"/>
    </row>
    <row r="10" s="3" customFormat="1" ht="24.95" customHeight="1" spans="1:9">
      <c r="A10" s="6"/>
      <c r="B10" s="9" t="s">
        <v>94</v>
      </c>
      <c r="C10" s="9"/>
      <c r="D10" s="7"/>
      <c r="E10" s="7"/>
      <c r="F10" s="7"/>
      <c r="G10" s="37"/>
      <c r="H10" s="37"/>
      <c r="I10" s="37"/>
    </row>
    <row r="11" s="3" customFormat="1" ht="24.95" customHeight="1" spans="1:9">
      <c r="A11" s="6" t="s">
        <v>98</v>
      </c>
      <c r="B11" s="6" t="s">
        <v>99</v>
      </c>
      <c r="C11" s="9"/>
      <c r="D11" s="9"/>
      <c r="E11" s="9"/>
      <c r="F11" s="9" t="s">
        <v>100</v>
      </c>
      <c r="G11" s="9"/>
      <c r="H11" s="9"/>
      <c r="I11" s="9"/>
    </row>
    <row r="12" s="3" customFormat="1" ht="57.95" customHeight="1" spans="1:9">
      <c r="A12" s="6"/>
      <c r="B12" s="13" t="s">
        <v>272</v>
      </c>
      <c r="C12" s="13"/>
      <c r="D12" s="13"/>
      <c r="E12" s="13"/>
      <c r="F12" s="13" t="s">
        <v>273</v>
      </c>
      <c r="G12" s="13"/>
      <c r="H12" s="13"/>
      <c r="I12" s="13"/>
    </row>
    <row r="13" s="3" customFormat="1" ht="36" customHeight="1" spans="1:9">
      <c r="A13" s="9" t="s">
        <v>103</v>
      </c>
      <c r="B13" s="9" t="s">
        <v>104</v>
      </c>
      <c r="C13" s="9" t="s">
        <v>105</v>
      </c>
      <c r="D13" s="9" t="s">
        <v>106</v>
      </c>
      <c r="E13" s="6" t="s">
        <v>107</v>
      </c>
      <c r="F13" s="6" t="s">
        <v>108</v>
      </c>
      <c r="G13" s="9" t="s">
        <v>86</v>
      </c>
      <c r="H13" s="9" t="s">
        <v>88</v>
      </c>
      <c r="I13" s="6" t="s">
        <v>193</v>
      </c>
    </row>
    <row r="14" s="32" customFormat="1" ht="24.75" customHeight="1" spans="1:9">
      <c r="A14" s="15"/>
      <c r="B14" s="6" t="s">
        <v>133</v>
      </c>
      <c r="C14" s="16" t="s">
        <v>111</v>
      </c>
      <c r="D14" s="13" t="s">
        <v>274</v>
      </c>
      <c r="E14" s="19" t="s">
        <v>275</v>
      </c>
      <c r="F14" s="19" t="s">
        <v>276</v>
      </c>
      <c r="G14" s="7">
        <v>5</v>
      </c>
      <c r="H14" s="7">
        <f>456/1500*G14</f>
        <v>1.52</v>
      </c>
      <c r="I14" s="7" t="s">
        <v>277</v>
      </c>
    </row>
    <row r="15" s="32" customFormat="1" ht="24.75" customHeight="1" spans="1:9">
      <c r="A15" s="15"/>
      <c r="B15" s="6"/>
      <c r="C15" s="17"/>
      <c r="D15" s="18" t="s">
        <v>278</v>
      </c>
      <c r="E15" s="19" t="s">
        <v>279</v>
      </c>
      <c r="F15" s="19" t="s">
        <v>280</v>
      </c>
      <c r="G15" s="7">
        <v>5</v>
      </c>
      <c r="H15" s="7">
        <f>3/10*G15</f>
        <v>1.5</v>
      </c>
      <c r="I15" s="7" t="s">
        <v>277</v>
      </c>
    </row>
    <row r="16" s="32" customFormat="1" ht="24.75" customHeight="1" spans="1:9">
      <c r="A16" s="15"/>
      <c r="B16" s="6"/>
      <c r="C16" s="17"/>
      <c r="D16" s="18" t="s">
        <v>281</v>
      </c>
      <c r="E16" s="7" t="s">
        <v>282</v>
      </c>
      <c r="F16" s="19" t="s">
        <v>283</v>
      </c>
      <c r="G16" s="7">
        <v>5</v>
      </c>
      <c r="H16" s="7">
        <f>90/300*5</f>
        <v>1.5</v>
      </c>
      <c r="I16" s="7" t="s">
        <v>277</v>
      </c>
    </row>
    <row r="17" s="32" customFormat="1" ht="24.75" customHeight="1" spans="1:9">
      <c r="A17" s="15"/>
      <c r="B17" s="6"/>
      <c r="C17" s="17"/>
      <c r="D17" s="18" t="s">
        <v>284</v>
      </c>
      <c r="E17" s="7" t="s">
        <v>285</v>
      </c>
      <c r="F17" s="19" t="s">
        <v>286</v>
      </c>
      <c r="G17" s="7">
        <v>5</v>
      </c>
      <c r="H17" s="7">
        <v>5</v>
      </c>
      <c r="I17" s="7"/>
    </row>
    <row r="18" s="32" customFormat="1" ht="24.75" customHeight="1" spans="1:9">
      <c r="A18" s="15"/>
      <c r="B18" s="6"/>
      <c r="C18" s="17"/>
      <c r="D18" s="18" t="s">
        <v>287</v>
      </c>
      <c r="E18" s="7" t="s">
        <v>288</v>
      </c>
      <c r="F18" s="19" t="s">
        <v>289</v>
      </c>
      <c r="G18" s="7">
        <v>5</v>
      </c>
      <c r="H18" s="7">
        <f>6/30*5</f>
        <v>1</v>
      </c>
      <c r="I18" s="7" t="s">
        <v>277</v>
      </c>
    </row>
    <row r="19" s="32" customFormat="1" ht="24.75" customHeight="1" spans="1:9">
      <c r="A19" s="15"/>
      <c r="B19" s="6"/>
      <c r="C19" s="17"/>
      <c r="D19" s="18" t="s">
        <v>290</v>
      </c>
      <c r="E19" s="7" t="s">
        <v>291</v>
      </c>
      <c r="F19" s="19" t="s">
        <v>291</v>
      </c>
      <c r="G19" s="7">
        <v>5</v>
      </c>
      <c r="H19" s="7">
        <v>10</v>
      </c>
      <c r="I19" s="7"/>
    </row>
    <row r="20" s="3" customFormat="1" ht="24.75" customHeight="1" spans="1:9">
      <c r="A20" s="9"/>
      <c r="B20" s="6"/>
      <c r="C20" s="20" t="s">
        <v>134</v>
      </c>
      <c r="D20" s="13" t="s">
        <v>292</v>
      </c>
      <c r="E20" s="13" t="s">
        <v>293</v>
      </c>
      <c r="F20" s="13" t="s">
        <v>293</v>
      </c>
      <c r="G20" s="7">
        <v>10</v>
      </c>
      <c r="H20" s="7">
        <v>10</v>
      </c>
      <c r="I20" s="7"/>
    </row>
    <row r="21" s="3" customFormat="1" ht="26.1" customHeight="1" spans="1:9">
      <c r="A21" s="9"/>
      <c r="B21" s="6"/>
      <c r="C21" s="9" t="s">
        <v>144</v>
      </c>
      <c r="D21" s="13" t="s">
        <v>203</v>
      </c>
      <c r="E21" s="13" t="s">
        <v>204</v>
      </c>
      <c r="F21" s="13" t="s">
        <v>205</v>
      </c>
      <c r="G21" s="7">
        <v>5</v>
      </c>
      <c r="H21" s="7">
        <v>10</v>
      </c>
      <c r="I21" s="7"/>
    </row>
    <row r="22" s="3" customFormat="1" ht="24.95" customHeight="1" spans="1:9">
      <c r="A22" s="9"/>
      <c r="B22" s="6"/>
      <c r="C22" s="9" t="s">
        <v>151</v>
      </c>
      <c r="D22" s="13" t="s">
        <v>206</v>
      </c>
      <c r="E22" s="13" t="s">
        <v>207</v>
      </c>
      <c r="F22" s="13" t="s">
        <v>207</v>
      </c>
      <c r="G22" s="7">
        <v>5</v>
      </c>
      <c r="H22" s="7">
        <v>10</v>
      </c>
      <c r="I22" s="8"/>
    </row>
    <row r="23" s="3" customFormat="1" ht="35.25" customHeight="1" spans="1:9">
      <c r="A23" s="9"/>
      <c r="B23" s="20" t="s">
        <v>208</v>
      </c>
      <c r="C23" s="38" t="s">
        <v>209</v>
      </c>
      <c r="D23" s="13" t="s">
        <v>264</v>
      </c>
      <c r="E23" s="13" t="s">
        <v>272</v>
      </c>
      <c r="F23" s="13" t="s">
        <v>272</v>
      </c>
      <c r="G23" s="7">
        <v>25</v>
      </c>
      <c r="H23" s="7">
        <v>15</v>
      </c>
      <c r="I23" s="8"/>
    </row>
    <row r="24" s="3" customFormat="1" ht="31.5" customHeight="1" spans="1:9">
      <c r="A24" s="9"/>
      <c r="B24" s="21"/>
      <c r="C24" s="6" t="s">
        <v>213</v>
      </c>
      <c r="D24" s="13" t="s">
        <v>294</v>
      </c>
      <c r="E24" s="13" t="s">
        <v>294</v>
      </c>
      <c r="F24" s="13" t="s">
        <v>294</v>
      </c>
      <c r="G24" s="7">
        <v>5</v>
      </c>
      <c r="H24" s="7">
        <v>5</v>
      </c>
      <c r="I24" s="8"/>
    </row>
    <row r="25" s="3" customFormat="1" ht="42.95" customHeight="1" spans="1:9">
      <c r="A25" s="9"/>
      <c r="B25" s="23"/>
      <c r="C25" s="6" t="s">
        <v>216</v>
      </c>
      <c r="D25" s="13" t="s">
        <v>175</v>
      </c>
      <c r="E25" s="7" t="s">
        <v>217</v>
      </c>
      <c r="F25" s="11">
        <v>0.96</v>
      </c>
      <c r="G25" s="7">
        <v>10</v>
      </c>
      <c r="H25" s="7">
        <v>10</v>
      </c>
      <c r="I25" s="8"/>
    </row>
    <row r="26" s="3" customFormat="1" ht="20.1" customHeight="1" spans="1:9">
      <c r="A26" s="24" t="s">
        <v>219</v>
      </c>
      <c r="B26" s="24"/>
      <c r="C26" s="24"/>
      <c r="D26" s="24"/>
      <c r="E26" s="24"/>
      <c r="F26" s="24"/>
      <c r="G26" s="25">
        <f>SUM(G14:G25,G7)</f>
        <v>100</v>
      </c>
      <c r="H26" s="26">
        <f>SUM(H14:H25)+I7</f>
        <v>90.52</v>
      </c>
      <c r="I26" s="8"/>
    </row>
    <row r="27" s="3" customFormat="1" ht="30.95" customHeight="1" spans="1:9">
      <c r="A27" s="27" t="s">
        <v>220</v>
      </c>
      <c r="B27" s="27"/>
      <c r="C27" s="27"/>
      <c r="D27" s="27"/>
      <c r="E27" s="27"/>
      <c r="F27" s="27"/>
      <c r="G27" s="27"/>
      <c r="H27" s="27"/>
      <c r="I27" s="27"/>
    </row>
    <row r="28" s="3" customFormat="1" ht="24" customHeight="1" spans="1:6">
      <c r="A28" s="28" t="s">
        <v>295</v>
      </c>
      <c r="B28" s="29"/>
      <c r="C28" s="29"/>
      <c r="D28" s="29"/>
      <c r="E28" s="29"/>
      <c r="F28" s="29"/>
    </row>
  </sheetData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6:F26"/>
    <mergeCell ref="A27:I27"/>
    <mergeCell ref="A6:A10"/>
    <mergeCell ref="A11:A12"/>
    <mergeCell ref="A13:A25"/>
    <mergeCell ref="B14:B22"/>
    <mergeCell ref="B23:B25"/>
    <mergeCell ref="C14:C19"/>
  </mergeCells>
  <printOptions horizontalCentered="1"/>
  <pageMargins left="0.751388888888889" right="0.751388888888889" top="1" bottom="1" header="0.5" footer="0.5"/>
  <pageSetup paperSize="9" scale="7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tabSelected="1" view="pageBreakPreview" zoomScaleNormal="100" workbookViewId="0">
      <selection activeCell="H19" sqref="H19"/>
    </sheetView>
  </sheetViews>
  <sheetFormatPr defaultColWidth="9.125" defaultRowHeight="13.5"/>
  <cols>
    <col min="1" max="1" width="11.25" style="3" customWidth="1"/>
    <col min="2" max="3" width="9.125" style="3"/>
    <col min="4" max="4" width="13" style="3" customWidth="1"/>
    <col min="5" max="5" width="13.375" style="3" customWidth="1"/>
    <col min="6" max="6" width="14.875" style="3" customWidth="1"/>
    <col min="7" max="7" width="7.125" style="3" customWidth="1"/>
    <col min="8" max="8" width="7" style="3" customWidth="1"/>
    <col min="9" max="9" width="27.5" style="3" customWidth="1"/>
    <col min="10" max="10" width="12.875" style="3"/>
    <col min="11" max="11" width="31.875" style="3" customWidth="1"/>
    <col min="12" max="256" width="9.125" style="3"/>
    <col min="257" max="16384" width="9.125" style="1"/>
  </cols>
  <sheetData>
    <row r="1" s="1" customFormat="1" spans="1:256">
      <c r="A1" s="3" t="s">
        <v>296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="1" customFormat="1" ht="27" customHeight="1" spans="1:256">
      <c r="A2" s="4" t="s">
        <v>180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="1" customFormat="1" ht="25.5" customHeight="1" spans="1:256">
      <c r="A3" s="5" t="s">
        <v>181</v>
      </c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="1" customFormat="1" ht="24.95" customHeight="1" spans="1:256">
      <c r="A4" s="6" t="s">
        <v>182</v>
      </c>
      <c r="B4" s="7" t="s">
        <v>297</v>
      </c>
      <c r="C4" s="7"/>
      <c r="D4" s="7"/>
      <c r="E4" s="7"/>
      <c r="F4" s="7"/>
      <c r="G4" s="8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="1" customFormat="1" ht="24.95" customHeight="1" spans="1:256">
      <c r="A5" s="9" t="s">
        <v>184</v>
      </c>
      <c r="B5" s="7" t="s">
        <v>185</v>
      </c>
      <c r="C5" s="7"/>
      <c r="D5" s="7"/>
      <c r="E5" s="7"/>
      <c r="F5" s="9" t="s">
        <v>186</v>
      </c>
      <c r="G5" s="7" t="s">
        <v>81</v>
      </c>
      <c r="H5" s="7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="1" customFormat="1" ht="24.95" customHeight="1" spans="1:256">
      <c r="A6" s="6" t="s">
        <v>187</v>
      </c>
      <c r="B6" s="7"/>
      <c r="C6" s="7"/>
      <c r="D6" s="6" t="s">
        <v>83</v>
      </c>
      <c r="E6" s="6" t="s">
        <v>84</v>
      </c>
      <c r="F6" s="6" t="s">
        <v>85</v>
      </c>
      <c r="G6" s="9" t="s">
        <v>86</v>
      </c>
      <c r="H6" s="9" t="s">
        <v>87</v>
      </c>
      <c r="I6" s="9" t="s">
        <v>88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="1" customFormat="1" ht="24.95" customHeight="1" spans="1:256">
      <c r="A7" s="6"/>
      <c r="B7" s="9" t="s">
        <v>89</v>
      </c>
      <c r="C7" s="9"/>
      <c r="D7" s="7">
        <v>13</v>
      </c>
      <c r="E7" s="7">
        <f>SUM(E8:E10)</f>
        <v>15.06</v>
      </c>
      <c r="F7" s="7">
        <f>SUM(F8:F10)</f>
        <v>15.06</v>
      </c>
      <c r="G7" s="10">
        <v>10</v>
      </c>
      <c r="H7" s="11">
        <f>F7/E7</f>
        <v>1</v>
      </c>
      <c r="I7" s="7">
        <v>10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="1" customFormat="1" ht="24.95" customHeight="1" spans="1:256">
      <c r="A8" s="6"/>
      <c r="B8" s="9" t="s">
        <v>188</v>
      </c>
      <c r="C8" s="9"/>
      <c r="D8" s="7">
        <v>13</v>
      </c>
      <c r="E8" s="7">
        <v>12.51</v>
      </c>
      <c r="F8" s="7">
        <v>12.51</v>
      </c>
      <c r="G8" s="12"/>
      <c r="H8" s="12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="1" customFormat="1" ht="24.95" customHeight="1" spans="1:256">
      <c r="A9" s="6"/>
      <c r="B9" s="9" t="s">
        <v>190</v>
      </c>
      <c r="C9" s="9"/>
      <c r="D9" s="7"/>
      <c r="E9" s="7">
        <v>2.55</v>
      </c>
      <c r="F9" s="7">
        <v>2.55</v>
      </c>
      <c r="G9" s="12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="1" customFormat="1" ht="24.95" customHeight="1" spans="1:256">
      <c r="A10" s="6"/>
      <c r="B10" s="9" t="s">
        <v>94</v>
      </c>
      <c r="C10" s="9"/>
      <c r="D10" s="7"/>
      <c r="E10" s="7"/>
      <c r="F10" s="7"/>
      <c r="G10" s="12"/>
      <c r="H10" s="12"/>
      <c r="I10" s="12"/>
      <c r="J10" s="3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="1" customFormat="1" ht="24.95" customHeight="1" spans="1:256">
      <c r="A11" s="6" t="s">
        <v>98</v>
      </c>
      <c r="B11" s="6" t="s">
        <v>99</v>
      </c>
      <c r="C11" s="9"/>
      <c r="D11" s="9"/>
      <c r="E11" s="9"/>
      <c r="F11" s="9" t="s">
        <v>100</v>
      </c>
      <c r="G11" s="9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="1" customFormat="1" ht="99" customHeight="1" spans="1:256">
      <c r="A12" s="6"/>
      <c r="B12" s="13" t="s">
        <v>298</v>
      </c>
      <c r="C12" s="13"/>
      <c r="D12" s="13"/>
      <c r="E12" s="13"/>
      <c r="F12" s="14" t="s">
        <v>299</v>
      </c>
      <c r="G12" s="14"/>
      <c r="H12" s="14"/>
      <c r="I12" s="14"/>
      <c r="J12" s="3"/>
      <c r="K12" s="3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="1" customFormat="1" ht="36" customHeight="1" spans="1:256">
      <c r="A13" s="9" t="s">
        <v>103</v>
      </c>
      <c r="B13" s="9" t="s">
        <v>104</v>
      </c>
      <c r="C13" s="9" t="s">
        <v>105</v>
      </c>
      <c r="D13" s="9" t="s">
        <v>106</v>
      </c>
      <c r="E13" s="6" t="s">
        <v>107</v>
      </c>
      <c r="F13" s="6" t="s">
        <v>108</v>
      </c>
      <c r="G13" s="9" t="s">
        <v>86</v>
      </c>
      <c r="H13" s="9" t="s">
        <v>88</v>
      </c>
      <c r="I13" s="6" t="s">
        <v>109</v>
      </c>
      <c r="J13" s="3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="2" customFormat="1" ht="39.75" customHeight="1" spans="1:256">
      <c r="A14" s="15"/>
      <c r="B14" s="6" t="s">
        <v>300</v>
      </c>
      <c r="C14" s="16" t="s">
        <v>111</v>
      </c>
      <c r="D14" s="13" t="s">
        <v>301</v>
      </c>
      <c r="E14" s="13" t="s">
        <v>302</v>
      </c>
      <c r="F14" s="13" t="s">
        <v>302</v>
      </c>
      <c r="G14" s="7">
        <v>8</v>
      </c>
      <c r="H14" s="7">
        <v>8</v>
      </c>
      <c r="I14" s="31"/>
      <c r="J14" s="32"/>
      <c r="K14" s="30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="2" customFormat="1" ht="39.75" customHeight="1" spans="1:256">
      <c r="A15" s="15"/>
      <c r="B15" s="6"/>
      <c r="C15" s="17"/>
      <c r="D15" s="13" t="s">
        <v>303</v>
      </c>
      <c r="E15" s="13" t="s">
        <v>304</v>
      </c>
      <c r="F15" s="13" t="s">
        <v>305</v>
      </c>
      <c r="G15" s="7">
        <v>8</v>
      </c>
      <c r="H15" s="7">
        <v>8</v>
      </c>
      <c r="I15" s="31"/>
      <c r="J15" s="32"/>
      <c r="K15" s="30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="2" customFormat="1" ht="39.75" customHeight="1" spans="1:256">
      <c r="A16" s="15"/>
      <c r="B16" s="6"/>
      <c r="C16" s="17"/>
      <c r="D16" s="18" t="s">
        <v>306</v>
      </c>
      <c r="E16" s="13" t="s">
        <v>307</v>
      </c>
      <c r="F16" s="13" t="s">
        <v>308</v>
      </c>
      <c r="G16" s="7">
        <v>8</v>
      </c>
      <c r="H16" s="7">
        <v>8</v>
      </c>
      <c r="I16" s="31"/>
      <c r="J16" s="32"/>
      <c r="K16" s="30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="2" customFormat="1" ht="33" customHeight="1" spans="1:256">
      <c r="A17" s="15"/>
      <c r="B17" s="6"/>
      <c r="C17" s="9" t="s">
        <v>134</v>
      </c>
      <c r="D17" s="13" t="s">
        <v>309</v>
      </c>
      <c r="E17" s="19">
        <v>1</v>
      </c>
      <c r="F17" s="19">
        <v>1</v>
      </c>
      <c r="G17" s="7">
        <v>10</v>
      </c>
      <c r="H17" s="7">
        <v>10</v>
      </c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="2" customFormat="1" ht="36" customHeight="1" spans="1:256">
      <c r="A18" s="15"/>
      <c r="B18" s="6"/>
      <c r="C18" s="16" t="s">
        <v>144</v>
      </c>
      <c r="D18" s="13" t="s">
        <v>203</v>
      </c>
      <c r="E18" s="13" t="s">
        <v>204</v>
      </c>
      <c r="F18" s="13" t="s">
        <v>205</v>
      </c>
      <c r="G18" s="13">
        <v>5</v>
      </c>
      <c r="H18" s="13">
        <v>5</v>
      </c>
      <c r="I18" s="34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="2" customFormat="1" ht="24.95" customHeight="1" spans="1:256">
      <c r="A19" s="15"/>
      <c r="B19" s="6"/>
      <c r="C19" s="9" t="s">
        <v>151</v>
      </c>
      <c r="D19" s="13" t="s">
        <v>206</v>
      </c>
      <c r="E19" s="19" t="s">
        <v>207</v>
      </c>
      <c r="F19" s="19" t="s">
        <v>207</v>
      </c>
      <c r="G19" s="7">
        <v>5</v>
      </c>
      <c r="H19" s="7">
        <v>5</v>
      </c>
      <c r="I19" s="3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="2" customFormat="1" ht="26.1" hidden="1" customHeight="1" spans="1:256">
      <c r="A20" s="15"/>
      <c r="B20" s="20" t="s">
        <v>310</v>
      </c>
      <c r="C20" s="6" t="s">
        <v>311</v>
      </c>
      <c r="D20" s="7"/>
      <c r="E20" s="7"/>
      <c r="F20" s="7"/>
      <c r="G20" s="7"/>
      <c r="H20" s="7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="2" customFormat="1" ht="57" customHeight="1" spans="1:256">
      <c r="A21" s="15"/>
      <c r="B21" s="21"/>
      <c r="C21" s="22" t="s">
        <v>209</v>
      </c>
      <c r="D21" s="13" t="s">
        <v>312</v>
      </c>
      <c r="E21" s="13" t="s">
        <v>313</v>
      </c>
      <c r="F21" s="13" t="s">
        <v>314</v>
      </c>
      <c r="G21" s="7">
        <v>20</v>
      </c>
      <c r="H21" s="7">
        <v>20</v>
      </c>
      <c r="I21" s="3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="2" customFormat="1" ht="43.5" customHeight="1" spans="1:256">
      <c r="A22" s="15"/>
      <c r="B22" s="21"/>
      <c r="C22" s="6" t="s">
        <v>213</v>
      </c>
      <c r="D22" s="13" t="s">
        <v>315</v>
      </c>
      <c r="E22" s="13" t="s">
        <v>315</v>
      </c>
      <c r="F22" s="13" t="s">
        <v>315</v>
      </c>
      <c r="G22" s="7">
        <v>16</v>
      </c>
      <c r="H22" s="7">
        <v>16</v>
      </c>
      <c r="I22" s="3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="2" customFormat="1" ht="42.95" customHeight="1" spans="1:256">
      <c r="A23" s="15"/>
      <c r="B23" s="23"/>
      <c r="C23" s="6" t="s">
        <v>316</v>
      </c>
      <c r="D23" s="13" t="s">
        <v>175</v>
      </c>
      <c r="E23" s="13" t="s">
        <v>217</v>
      </c>
      <c r="F23" s="19">
        <v>0.96</v>
      </c>
      <c r="G23" s="7">
        <v>10</v>
      </c>
      <c r="H23" s="7">
        <v>10</v>
      </c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="1" customFormat="1" ht="20.1" customHeight="1" spans="1:256">
      <c r="A24" s="24" t="s">
        <v>219</v>
      </c>
      <c r="B24" s="24"/>
      <c r="C24" s="24"/>
      <c r="D24" s="24"/>
      <c r="E24" s="24"/>
      <c r="F24" s="24"/>
      <c r="G24" s="25">
        <f>SUM(G14:G23)+G7</f>
        <v>100</v>
      </c>
      <c r="H24" s="26">
        <f>SUM(H14:H23)+I7</f>
        <v>100</v>
      </c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="1" customFormat="1" ht="30.95" customHeight="1" spans="1:256">
      <c r="A25" s="27" t="s">
        <v>220</v>
      </c>
      <c r="B25" s="27"/>
      <c r="C25" s="27"/>
      <c r="D25" s="27"/>
      <c r="E25" s="27"/>
      <c r="F25" s="27"/>
      <c r="G25" s="27"/>
      <c r="H25" s="27"/>
      <c r="I25" s="2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="1" customFormat="1" ht="24" customHeight="1" spans="1:256">
      <c r="A26" s="28" t="s">
        <v>295</v>
      </c>
      <c r="B26" s="29"/>
      <c r="C26" s="29"/>
      <c r="D26" s="29"/>
      <c r="E26" s="29"/>
      <c r="F26" s="2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</sheetData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4:F24"/>
    <mergeCell ref="A25:I25"/>
    <mergeCell ref="A6:A10"/>
    <mergeCell ref="A11:A12"/>
    <mergeCell ref="A13:A23"/>
    <mergeCell ref="B14:B19"/>
    <mergeCell ref="B20:B23"/>
    <mergeCell ref="C14:C16"/>
  </mergeCells>
  <printOptions horizontalCentered="1"/>
  <pageMargins left="0.751388888888889" right="0.751388888888889" top="1" bottom="0.605555555555556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基础数据表 </vt:lpstr>
      <vt:lpstr>整体自评表 </vt:lpstr>
      <vt:lpstr>美丽社区建设经费</vt:lpstr>
      <vt:lpstr>社区工作经费</vt:lpstr>
      <vt:lpstr>吉凤街道机关事务经费</vt:lpstr>
      <vt:lpstr>广告制作宣传</vt:lpstr>
      <vt:lpstr>安监经费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2022-06-01T07:59:00Z</dcterms:created>
  <dcterms:modified xsi:type="dcterms:W3CDTF">2023-10-10T01:04:00Z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49F83D46E2F648E18FE08BE975299155_12</vt:lpwstr>
  </property>
</Properties>
</file>