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tabRatio="840" activeTab="2"/>
  </bookViews>
  <sheets>
    <sheet name="2021年预算调整财政总收入明细表" sheetId="1" r:id="rId1"/>
    <sheet name="2021年公共财政预算收支调整表" sheetId="2" r:id="rId2"/>
    <sheet name="2021年基金预算收支调整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cjbb182">'[3]新准则TB'!$E$182</definedName>
    <definedName name="cjbb183">'[3]新准则TB'!$E$183</definedName>
    <definedName name="cjbb189">'[3]新准则TB'!$E$189</definedName>
    <definedName name="cjbb191">'[3]新准则TB'!$E$191</definedName>
    <definedName name="cjbb192">'[3]新准则TB'!$E$192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'[4]P1012001'!$A$6:$E$117</definedName>
    <definedName name="gxxe20032">'[4]P1012001'!$A$6:$E$117</definedName>
    <definedName name="HHBB111">'[3]试算平衡表'!$G$112</definedName>
    <definedName name="HHBB192">'[3]试算平衡表'!$G$142</definedName>
    <definedName name="HHBB54">'[3]试算平衡表'!$G$54</definedName>
    <definedName name="HHBB94">'[3]试算平衡表'!$G$95</definedName>
    <definedName name="hhhh">#REF!</definedName>
    <definedName name="HWSheet">1</definedName>
    <definedName name="kkkk">#REF!</definedName>
    <definedName name="MMBB135">'[3]XBase'!$E$145</definedName>
    <definedName name="MMBB136">'[3]XBase'!$E$146</definedName>
    <definedName name="_xlnm.Print_Area" localSheetId="1">'2021年公共财政预算收支调整表'!$A$1:$H$49</definedName>
    <definedName name="_xlnm.Print_Area" localSheetId="2">'2021年基金预算收支调整表'!$C$1:$J$41</definedName>
    <definedName name="Print_Area_MI">#REF!</definedName>
    <definedName name="_xlnm.Print_Titles" localSheetId="1">'2021年公共财政预算收支调整表'!$2:$4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'[5]本年收入合计'!$E$4:$E$184</definedName>
    <definedName name="拨款汇总_合计">SUM('[6]汇总'!#REF!)</definedName>
    <definedName name="财力">#REF!</definedName>
    <definedName name="财政供养人员增幅2004年">'[7]财政供养人员增幅'!$E$6</definedName>
    <definedName name="财政供养人员增幅2004年分县">'[7]财政供养人员增幅'!$E$4:$E$184</definedName>
    <definedName name="村级标准支出">'[8]村级支出'!$E$4:$E$184</definedName>
    <definedName name="大多数">'[9]'!$A$15</definedName>
    <definedName name="大幅度">#REF!</definedName>
    <definedName name="地区名称">'[10]封面'!#REF!</definedName>
    <definedName name="第二产业分县2003年">'[11]GDP'!$G$4:$G$184</definedName>
    <definedName name="第二产业合计2003年">'[11]GDP'!$G$4</definedName>
    <definedName name="第三产业分县2003年">'[11]GDP'!$H$4:$H$184</definedName>
    <definedName name="第三产业合计2003年">'[11]GDP'!$H$4</definedName>
    <definedName name="耕地占用税分县2003年">'[12]一般预算收入'!$U$4:$U$184</definedName>
    <definedName name="耕地占用税合计2003年">'[12]一般预算收入'!$U$4</definedName>
    <definedName name="工商税收2004年">'[13]工商税收'!$S$4:$S$184</definedName>
    <definedName name="工商税收合计2004年">'[13]工商税收'!$S$4</definedName>
    <definedName name="公检法司部门编制数">'[14]公检法司编制'!$E$4:$E$184</definedName>
    <definedName name="公用标准支出">'[15]合计'!$E$4:$E$184</definedName>
    <definedName name="行政管理部门编制数">'[14]行政编制'!$E$4:$E$184</definedName>
    <definedName name="汇率">#REF!</definedName>
    <definedName name="科目编码">'[16]编码'!$A$2:$A$145</definedName>
    <definedName name="农业人口2003年">'[17]农业人口'!$E$4:$E$184</definedName>
    <definedName name="农业税分县2003年">'[12]一般预算收入'!$S$4:$S$184</definedName>
    <definedName name="农业税合计2003年">'[12]一般预算收入'!$S$4</definedName>
    <definedName name="农业特产税分县2003年">'[12]一般预算收入'!$T$4:$T$184</definedName>
    <definedName name="农业特产税合计2003年">'[12]一般预算收入'!$T$4</definedName>
    <definedName name="农业用地面积">'[18]农业用地'!$E$4:$E$184</definedName>
    <definedName name="契税分县2003年">'[12]一般预算收入'!$V$4:$V$184</definedName>
    <definedName name="契税合计2003年">'[12]一般预算收入'!$V$4</definedName>
    <definedName name="全额差额比例">'[19]C01-1'!#REF!</definedName>
    <definedName name="人员标准支出">'[20]人员支出'!$E$4:$E$184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'[21]事业发展'!$E$4:$E$184</definedName>
    <definedName name="是">#REF!</definedName>
    <definedName name="位次d">'[22]四月份月报'!#REF!</definedName>
    <definedName name="乡镇个数">'[23]行政区划'!$D$6:$D$184</definedName>
    <definedName name="性别">'[24]基础编码'!$H$2:$H$3</definedName>
    <definedName name="学历">'[24]基础编码'!$S$2:$S$9</definedName>
    <definedName name="一般预算收入2002年">'[25]2002年一般预算收入'!$AC$4:$AC$184</definedName>
    <definedName name="一般预算收入2003年">'[12]一般预算收入'!$AD$4:$AD$184</definedName>
    <definedName name="一般预算收入合计2003年">'[12]一般预算收入'!$AC$4</definedName>
    <definedName name="支出">'[26]P1012001'!$A$6:$E$117</definedName>
    <definedName name="中国">#REF!</definedName>
    <definedName name="中小学生人数2003年">'[27]中小学生'!$E$4:$E$184</definedName>
    <definedName name="总人口2003年">'[28]总人口'!$E$4:$E$184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<sst xmlns="http://schemas.openxmlformats.org/spreadsheetml/2006/main" count="216" uniqueCount="195">
  <si>
    <t>附件1</t>
  </si>
  <si>
    <t>单位：万元</t>
  </si>
  <si>
    <t>项目</t>
  </si>
  <si>
    <t>2020年
决算数</t>
  </si>
  <si>
    <t>2021年年初
预算数</t>
  </si>
  <si>
    <t>2021年预算
调整数</t>
  </si>
  <si>
    <t>与年初预算
调增（减）数</t>
  </si>
  <si>
    <t>比上年决算数
（%）</t>
  </si>
  <si>
    <t>财政总收入(不含基金)</t>
  </si>
  <si>
    <t xml:space="preserve">  其中：税收收入</t>
  </si>
  <si>
    <t xml:space="preserve">        税收收入比重％</t>
  </si>
  <si>
    <t xml:space="preserve">  其中：税务部门征收</t>
  </si>
  <si>
    <t xml:space="preserve">        财政部门征收</t>
  </si>
  <si>
    <t>一、公共财政预算收入</t>
  </si>
  <si>
    <t>(一)税收收入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</si>
  <si>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</si>
  <si>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</si>
  <si>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</si>
  <si>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</si>
  <si>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</si>
  <si>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</si>
  <si>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</si>
  <si>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</si>
  <si>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</si>
  <si>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</si>
  <si>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12、耕地占用税</t>
  </si>
  <si>
    <t>13、契税</t>
  </si>
  <si>
    <t>15、营改增收入</t>
  </si>
  <si>
    <t>16、环境保护税</t>
  </si>
  <si>
    <t>16、其他税收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</si>
  <si>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</si>
  <si>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</si>
  <si>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</si>
  <si>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</si>
  <si>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</si>
  <si>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</si>
  <si>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6、政府住房基金收入</t>
  </si>
  <si>
    <t>7、其他收入</t>
  </si>
  <si>
    <t>二、上划省级收入</t>
  </si>
  <si>
    <t>2、营改增</t>
  </si>
  <si>
    <t>6、城镇土地使用</t>
  </si>
  <si>
    <t>7、环境保护税</t>
  </si>
  <si>
    <t>三、上划中央收入</t>
  </si>
  <si>
    <t>2、消费税</t>
  </si>
  <si>
    <t>5、营改增</t>
  </si>
  <si>
    <t>6、营业税</t>
  </si>
  <si>
    <t>附件2</t>
  </si>
  <si>
    <t>预算收入</t>
  </si>
  <si>
    <t>2021年年初地方共
预算收入数</t>
  </si>
  <si>
    <t>22021年地方公共预算调整数</t>
  </si>
  <si>
    <t>2021年预算收入调增（减）数</t>
  </si>
  <si>
    <t>预算支出</t>
  </si>
  <si>
    <t>2021年年初地方公共预算支出数</t>
  </si>
  <si>
    <t>2021年地方公共预算支出调整数</t>
  </si>
  <si>
    <t>2021年预算支出调增（减）数</t>
  </si>
  <si>
    <t>一、税收收入</t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</si>
  <si>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</si>
  <si>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</si>
  <si>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</si>
  <si>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</si>
  <si>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</si>
  <si>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</si>
  <si>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</si>
  <si>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企业所得税退税</t>
  </si>
  <si>
    <t>五、教育支出</t>
  </si>
  <si>
    <t>个人所得税</t>
  </si>
  <si>
    <t>六、科学技术支出</t>
  </si>
  <si>
    <t>资源税</t>
  </si>
  <si>
    <t>七、文化旅游体育与传媒支出</t>
  </si>
  <si>
    <t>投资方向调节税</t>
  </si>
  <si>
    <t>八、社会保障和就业支出</t>
  </si>
  <si>
    <t>城市维护建设税</t>
  </si>
  <si>
    <t>十、卫生健康支出</t>
  </si>
  <si>
    <t>房产税</t>
  </si>
  <si>
    <t>十一、节能环保支出</t>
  </si>
  <si>
    <t>印花税</t>
  </si>
  <si>
    <t>十二、城乡社区支出</t>
  </si>
  <si>
    <t>城镇土地使用税</t>
  </si>
  <si>
    <t>十三、农林水支出</t>
  </si>
  <si>
    <t>土地增值税</t>
  </si>
  <si>
    <t>十四、交通运输支出</t>
  </si>
  <si>
    <t>耕地占用税</t>
  </si>
  <si>
    <t>十五、资源勘探工业信息等支出</t>
  </si>
  <si>
    <t>契税</t>
  </si>
  <si>
    <t>十六、金融支出</t>
  </si>
  <si>
    <t>环境保护税</t>
  </si>
  <si>
    <t>二十、自然资源海洋气象等支出</t>
  </si>
  <si>
    <t>二、非税收入</t>
  </si>
  <si>
    <t>二十一、住房保障支出</t>
  </si>
  <si>
    <t>专项收入</t>
  </si>
  <si>
    <t>二十二、灾害防治及应急管理支出</t>
  </si>
  <si>
    <t>行政事业性收费收入</t>
  </si>
  <si>
    <t>二十七、预备费</t>
  </si>
  <si>
    <t>罚没收入</t>
  </si>
  <si>
    <t>二十八、其他支出</t>
  </si>
  <si>
    <t>国有资本经营收入</t>
  </si>
  <si>
    <t>二十九、债务还本</t>
  </si>
  <si>
    <t>国有资源有偿使用收入</t>
  </si>
  <si>
    <t>三十、债务付息支出</t>
  </si>
  <si>
    <t>政府住房基金收入</t>
  </si>
  <si>
    <t>公共预算支出小计</t>
  </si>
  <si>
    <t>其他收入</t>
  </si>
  <si>
    <t>转移性支出</t>
  </si>
  <si>
    <t xml:space="preserve">   返还性支出</t>
  </si>
  <si>
    <t xml:space="preserve">    上解上级支出</t>
  </si>
  <si>
    <t xml:space="preserve">        体制上解支出</t>
  </si>
  <si>
    <t>公共预算收入小计</t>
  </si>
  <si>
    <t xml:space="preserve">        出口退税专项上解支出</t>
  </si>
  <si>
    <t>转移性收入</t>
  </si>
  <si>
    <t xml:space="preserve">        专项上解支出</t>
  </si>
  <si>
    <t xml:space="preserve">   返还性收入</t>
  </si>
  <si>
    <t>调出资金</t>
  </si>
  <si>
    <t xml:space="preserve">      增值税和消费税返还性收入</t>
  </si>
  <si>
    <t xml:space="preserve">      增值税基数返还</t>
  </si>
  <si>
    <t xml:space="preserve">      其他税收返还收入</t>
  </si>
  <si>
    <t xml:space="preserve">   一般性转移支付收入  </t>
  </si>
  <si>
    <t xml:space="preserve">      均衡性转移支付补助收入</t>
  </si>
  <si>
    <t xml:space="preserve">      调整工资转移支付补助收入</t>
  </si>
  <si>
    <t xml:space="preserve">      民族地区转移支付补助金收入</t>
  </si>
  <si>
    <t xml:space="preserve">      结算补助收入</t>
  </si>
  <si>
    <t xml:space="preserve">   下级上解收入</t>
  </si>
  <si>
    <t xml:space="preserve">     </t>
  </si>
  <si>
    <t>上年结余收入</t>
  </si>
  <si>
    <t>年终结余</t>
  </si>
  <si>
    <t>债务转贷收入</t>
  </si>
  <si>
    <t>地方债券还本支出</t>
  </si>
  <si>
    <t xml:space="preserve">    转贷财政部代理发行地方债券</t>
  </si>
  <si>
    <t>调入预算稳定调节基金资金</t>
  </si>
  <si>
    <t>收入总计</t>
  </si>
  <si>
    <t>支出总计</t>
  </si>
  <si>
    <t>附件3</t>
  </si>
  <si>
    <t>科目编码</t>
  </si>
  <si>
    <t>基金收入</t>
  </si>
  <si>
    <t>2021年
预算数</t>
  </si>
  <si>
    <t>2021年预算调整数</t>
  </si>
  <si>
    <t>增加（减）预算数</t>
  </si>
  <si>
    <t>基金支出</t>
  </si>
  <si>
    <t>地方教育附加收入</t>
  </si>
  <si>
    <t>地方教育费附加安排的支出</t>
  </si>
  <si>
    <t>城乡社区事务</t>
  </si>
  <si>
    <t xml:space="preserve">    计提廉租房资金</t>
  </si>
  <si>
    <t xml:space="preserve"> 政府住房基金支出</t>
  </si>
  <si>
    <t xml:space="preserve">    公共租赁住房租金收入</t>
  </si>
  <si>
    <t xml:space="preserve">        公共租赁住房支出</t>
  </si>
  <si>
    <t xml:space="preserve">    其他政府住房基金收入</t>
  </si>
  <si>
    <t xml:space="preserve">        其他政府性基金支出</t>
  </si>
  <si>
    <t>散装水泥专项资金收入</t>
  </si>
  <si>
    <t>国有土地使用权出让支出</t>
  </si>
  <si>
    <t>新型墙体材料专项基金收入</t>
  </si>
  <si>
    <t xml:space="preserve">        征地拆迁</t>
  </si>
  <si>
    <t>地方水利建设基金收入</t>
  </si>
  <si>
    <t xml:space="preserve">        土地开发支出</t>
  </si>
  <si>
    <t xml:space="preserve">   地方水利建设基金划转收入</t>
  </si>
  <si>
    <t xml:space="preserve">        城市建设支出</t>
  </si>
  <si>
    <t xml:space="preserve">   地方其他水利建设基金</t>
  </si>
  <si>
    <t xml:space="preserve">        农村基础设施建设支出</t>
  </si>
  <si>
    <t>城市公用事业附加收入</t>
  </si>
  <si>
    <t xml:space="preserve">        补助被征地农民支出</t>
  </si>
  <si>
    <t>国有土地收益基金收入</t>
  </si>
  <si>
    <t xml:space="preserve">       土地出让业务支出</t>
  </si>
  <si>
    <t>农业土地开发资金收入</t>
  </si>
  <si>
    <t xml:space="preserve">        教育资金支出</t>
  </si>
  <si>
    <t>国有土地使用权出入收入</t>
  </si>
  <si>
    <t xml:space="preserve">        廉租房支出</t>
  </si>
  <si>
    <t xml:space="preserve">    土地出让总价款</t>
  </si>
  <si>
    <t xml:space="preserve">        农田水利建设基金支出</t>
  </si>
  <si>
    <t xml:space="preserve">    划拨土地收入</t>
  </si>
  <si>
    <t xml:space="preserve">        其他国有土地使用权出让收入安排的支出</t>
  </si>
  <si>
    <t xml:space="preserve">    其他土地出让收入</t>
  </si>
  <si>
    <t xml:space="preserve">  国有土地收益金支出</t>
  </si>
  <si>
    <t>城市基础设施配套费收入</t>
  </si>
  <si>
    <t xml:space="preserve">  农业土地开发资金支出</t>
  </si>
  <si>
    <t>物价调节基金</t>
  </si>
  <si>
    <t xml:space="preserve">  城市基础设施配套费安排的支出</t>
  </si>
  <si>
    <t>基金收入合计</t>
  </si>
  <si>
    <t xml:space="preserve">  城市公用事业附加安排的支出</t>
  </si>
  <si>
    <t>政府性基金转移收入</t>
  </si>
  <si>
    <t>农林水事务</t>
  </si>
  <si>
    <t xml:space="preserve">    水利</t>
  </si>
  <si>
    <t xml:space="preserve">        地方水利建设支出</t>
  </si>
  <si>
    <t>资源勘探电力信息等事务</t>
  </si>
  <si>
    <t xml:space="preserve">    制造业</t>
  </si>
  <si>
    <t xml:space="preserve">        散装水泥专项资金支出</t>
  </si>
  <si>
    <t xml:space="preserve">    建筑业</t>
  </si>
  <si>
    <t xml:space="preserve">        新型墙体材料专项基金支出</t>
  </si>
  <si>
    <t>其他支出</t>
  </si>
  <si>
    <t xml:space="preserve">    其他地方自行试点项目收益专项债券收入安排的支出</t>
  </si>
  <si>
    <t>债务付息支出</t>
  </si>
  <si>
    <t>基金支出合计</t>
  </si>
  <si>
    <t>上解上级支出</t>
  </si>
  <si>
    <t>调入资金</t>
  </si>
  <si>
    <t>2021年湘西高新区政府性基金预算收支调整表</t>
  </si>
  <si>
    <t xml:space="preserve">编制单位:湘西高新区财政局                                                                                                                                                                                           </t>
  </si>
  <si>
    <t>2021年湘西高新区财政总收入预算调整表</t>
  </si>
  <si>
    <t>2021年湘西高新区一般公共预算收支调整表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</si>
</sst>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;_밀"/>
    <numFmt numFmtId="179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16"/>
      <name val="黑体"/>
      <family val="3"/>
    </font>
    <font>
      <sz val="9"/>
      <color indexed="8"/>
      <name val="宋体"/>
      <family val="0"/>
    </font>
    <font>
      <sz val="18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4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7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41" applyFont="1" applyFill="1" applyBorder="1" applyAlignment="1" applyProtection="1">
      <alignment horizontal="center" vertical="center"/>
      <protection locked="0"/>
    </xf>
    <xf numFmtId="0" fontId="3" fillId="0" borderId="9" xfId="41" applyFont="1" applyFill="1" applyBorder="1" applyAlignment="1" applyProtection="1">
      <alignment horizontal="center" vertical="center" wrapText="1"/>
      <protection locked="0"/>
    </xf>
    <xf numFmtId="0" fontId="9" fillId="0" borderId="10" xfId="41" applyFont="1" applyFill="1" applyBorder="1" applyAlignment="1" applyProtection="1">
      <alignment horizontal="left" vertical="center" shrinkToFit="1"/>
      <protection locked="0"/>
    </xf>
    <xf numFmtId="0" fontId="9" fillId="0" borderId="10" xfId="4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0" fontId="2" fillId="0" borderId="10" xfId="41" applyFont="1" applyFill="1" applyBorder="1" applyAlignment="1" applyProtection="1">
      <alignment vertical="center" shrinkToFit="1"/>
      <protection locked="0"/>
    </xf>
    <xf numFmtId="179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0" xfId="40" applyNumberFormat="1" applyFont="1" applyFill="1" applyBorder="1" applyAlignment="1" applyProtection="1">
      <alignment horizontal="left" vertical="center" shrinkToFit="1"/>
      <protection locked="0"/>
    </xf>
    <xf numFmtId="0" fontId="10" fillId="0" borderId="10" xfId="40" applyNumberFormat="1" applyFont="1" applyFill="1" applyBorder="1" applyAlignment="1" applyProtection="1">
      <alignment horizontal="left" vertical="center" shrinkToFit="1"/>
      <protection locked="0"/>
    </xf>
    <xf numFmtId="0" fontId="10" fillId="0" borderId="10" xfId="4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center"/>
    </xf>
    <xf numFmtId="179" fontId="10" fillId="0" borderId="9" xfId="0" applyNumberFormat="1" applyFont="1" applyBorder="1" applyAlignment="1">
      <alignment horizontal="center"/>
    </xf>
    <xf numFmtId="0" fontId="2" fillId="0" borderId="10" xfId="40" applyNumberFormat="1" applyFont="1" applyFill="1" applyBorder="1" applyAlignment="1" applyProtection="1">
      <alignment vertical="center" shrinkToFit="1"/>
      <protection locked="0"/>
    </xf>
    <xf numFmtId="0" fontId="2" fillId="0" borderId="10" xfId="4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10" xfId="40" applyNumberFormat="1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>
      <alignment horizontal="center"/>
    </xf>
    <xf numFmtId="0" fontId="2" fillId="0" borderId="10" xfId="40" applyNumberFormat="1" applyFont="1" applyFill="1" applyBorder="1" applyAlignment="1" applyProtection="1">
      <alignment horizontal="left" vertical="center" shrinkToFit="1"/>
      <protection locked="0"/>
    </xf>
    <xf numFmtId="0" fontId="2" fillId="0" borderId="9" xfId="40" applyNumberFormat="1" applyFont="1" applyFill="1" applyBorder="1" applyAlignment="1" applyProtection="1">
      <alignment vertical="center" shrinkToFit="1"/>
      <protection locked="0"/>
    </xf>
    <xf numFmtId="0" fontId="2" fillId="0" borderId="9" xfId="40" applyNumberFormat="1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/>
    </xf>
    <xf numFmtId="0" fontId="2" fillId="0" borderId="12" xfId="40" applyNumberFormat="1" applyFont="1" applyFill="1" applyBorder="1" applyAlignment="1" applyProtection="1">
      <alignment vertical="center" shrinkToFit="1"/>
      <protection locked="0"/>
    </xf>
    <xf numFmtId="0" fontId="2" fillId="0" borderId="12" xfId="4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4" xfId="0" applyFont="1" applyFill="1" applyBorder="1" applyAlignment="1" applyProtection="1">
      <alignment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收入月报格式" xfId="40"/>
    <cellStyle name="常规_湘西州2007年分析表2007100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31639;&#65288;10&#26376;5&#26085;&#25910;&#20837;&#35843;&#25972;&#25968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(10&#26376;5&#26085;)%202018&#24180;&#32463;&#24320;&#21306;&#39044;&#31639;&#35843;&#25972;&#39033;&#30446;&#26126;&#32454;&#34920;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5;&#20581;&#25253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&#24180;&#39044;&#31639;&#35843;&#25972;\4&#12289;&#39044;&#31639;&#35843;&#25972;&#22871;&#34920;\2&#12289;&#26085;&#24120;&#20844;&#29992;&#21387;&#20943;20%\&#21407;&#30005;&#33041;&#25991;&#20214;\&#35768;&#33457;&#33457;\2018\&#39044;&#31639;\2018&#24180;&#39044;&#31639;&#65288;&#33609;&#3492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年公共财政预算收入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旧转换调整分录"/>
      <sheetName val="新准则资产负债表"/>
      <sheetName val="新准则利润表"/>
      <sheetName val="新准则TB"/>
      <sheetName val="新资产负债表"/>
      <sheetName val="新利润及利润分配表"/>
      <sheetName val="财务指标"/>
      <sheetName val="试算平衡表"/>
      <sheetName val="注释"/>
      <sheetName val="XBase"/>
      <sheetName val="分析分录"/>
      <sheetName val="前导表"/>
      <sheetName val="补充分录"/>
      <sheetName val="验证"/>
      <sheetName val="CF附注"/>
      <sheetName val="新现金流量表"/>
      <sheetName val="流量表新旧转换调整分录"/>
      <sheetName val="新准则现金流量表"/>
      <sheetName val="所有者权益变动表"/>
      <sheetName val="所得税"/>
      <sheetName val="台帐资料"/>
      <sheetName val="Account"/>
      <sheetName val="newAccount"/>
      <sheetName val="c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三公预算"/>
      <sheetName val="“三公”部门预算"/>
      <sheetName val="临聘人员加班费"/>
      <sheetName val="车补预算"/>
      <sheetName val="州直派入机构预算"/>
      <sheetName val="日常在编在职办公费"/>
      <sheetName val="临聘人员办公费"/>
      <sheetName val="公安临聘人员（10月份）"/>
      <sheetName val="执法队（临聘人员10月份）"/>
      <sheetName val="管委会10月人员花名册"/>
      <sheetName val="行政部临聘（10月）人员"/>
      <sheetName val="执法队10月份工资花名册"/>
      <sheetName val="社区干部工资"/>
      <sheetName val="街道办事处10月份人员花名册"/>
      <sheetName val="社区党员绩效预算表"/>
      <sheetName val="参战人员"/>
      <sheetName val="环卫人员"/>
      <sheetName val="网格人员"/>
      <sheetName val="街道办事处临聘（10月）人员表"/>
      <sheetName val="2018年公共财政预算收入表"/>
      <sheetName val="2017年政府性基金预算收入表"/>
      <sheetName val="2017年基金支出"/>
      <sheetName val="基金支出科目汇总表"/>
      <sheetName val="2017年政府性基金支出科目总表"/>
      <sheetName val="全额人员月工资预算表"/>
      <sheetName val="全额人员年工资预算表"/>
      <sheetName val="临聘人员及社区人员月工资预算表"/>
      <sheetName val="临聘人员及社区人员年工资预算表"/>
      <sheetName val="公共预算（基本支出）工资福利表"/>
      <sheetName val="公共预算（基本支出）对个人和家庭补助表"/>
      <sheetName val="公共预算（基本支出）商品和服务支出表"/>
      <sheetName val="公共预算支出总表"/>
      <sheetName val="科目汇总"/>
      <sheetName val="政府采购预算"/>
      <sheetName val="单位项目申报"/>
      <sheetName val="16年项目"/>
      <sheetName val="Sheet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Zeros="0" workbookViewId="0" topLeftCell="A1">
      <selection activeCell="A3" sqref="A3"/>
    </sheetView>
  </sheetViews>
  <sheetFormatPr defaultColWidth="9.00390625" defaultRowHeight="14.25"/>
  <cols>
    <col min="1" max="1" width="27.00390625" style="1" customWidth="1"/>
    <col min="2" max="2" width="11.125" style="50" customWidth="1"/>
    <col min="3" max="5" width="11.125" style="51" customWidth="1"/>
    <col min="6" max="6" width="11.125" style="52" customWidth="1"/>
  </cols>
  <sheetData>
    <row r="1" ht="15" customHeight="1">
      <c r="A1" s="1" t="s">
        <v>0</v>
      </c>
    </row>
    <row r="2" spans="1:6" ht="21.75" customHeight="1">
      <c r="A2" s="90" t="s">
        <v>193</v>
      </c>
      <c r="B2" s="91"/>
      <c r="C2" s="90"/>
      <c r="D2" s="90"/>
      <c r="E2" s="90"/>
      <c r="F2" s="91"/>
    </row>
    <row r="3" spans="1:6" s="1" customFormat="1" ht="12" customHeight="1">
      <c r="A3" s="1" t="s">
        <v>192</v>
      </c>
      <c r="B3" s="50"/>
      <c r="C3" s="53"/>
      <c r="D3" s="53"/>
      <c r="E3" s="92" t="s">
        <v>1</v>
      </c>
      <c r="F3" s="93"/>
    </row>
    <row r="4" spans="1:6" s="2" customFormat="1" ht="25.5" customHeight="1">
      <c r="A4" s="54" t="s">
        <v>2</v>
      </c>
      <c r="B4" s="55" t="s">
        <v>3</v>
      </c>
      <c r="C4" s="9" t="s">
        <v>4</v>
      </c>
      <c r="D4" s="9" t="s">
        <v>5</v>
      </c>
      <c r="E4" s="9" t="s">
        <v>6</v>
      </c>
      <c r="F4" s="12" t="s">
        <v>7</v>
      </c>
    </row>
    <row r="5" spans="1:6" s="1" customFormat="1" ht="15" customHeight="1">
      <c r="A5" s="56" t="s">
        <v>8</v>
      </c>
      <c r="B5" s="57">
        <f>SUM(B8:B9)</f>
        <v>84891</v>
      </c>
      <c r="C5" s="58">
        <f>C8+C9</f>
        <v>95126</v>
      </c>
      <c r="D5" s="58">
        <f>D8+D9</f>
        <v>97473</v>
      </c>
      <c r="E5" s="58">
        <f>E8+E9</f>
        <v>2347</v>
      </c>
      <c r="F5" s="59">
        <f>D5/B5-1</f>
        <v>0.14821359154680702</v>
      </c>
    </row>
    <row r="6" spans="1:6" s="1" customFormat="1" ht="15" customHeight="1">
      <c r="A6" s="60" t="s">
        <v>9</v>
      </c>
      <c r="B6" s="58">
        <f>B11+B37+B45</f>
        <v>69219</v>
      </c>
      <c r="C6" s="58">
        <f>C11+C37+C45</f>
        <v>79030</v>
      </c>
      <c r="D6" s="58">
        <f>D11+D37+D45</f>
        <v>83000</v>
      </c>
      <c r="E6" s="61">
        <f>D6-C6</f>
        <v>3970</v>
      </c>
      <c r="F6" s="59">
        <f aca="true" t="shared" si="0" ref="F6:F50">D6/B6-1</f>
        <v>0.19909273465378008</v>
      </c>
    </row>
    <row r="7" spans="1:6" s="1" customFormat="1" ht="15" customHeight="1">
      <c r="A7" s="60" t="s">
        <v>10</v>
      </c>
      <c r="B7" s="59">
        <f>B6/B5</f>
        <v>0.8153867901190939</v>
      </c>
      <c r="C7" s="62">
        <f>C6/C5</f>
        <v>0.8307928431764187</v>
      </c>
      <c r="D7" s="62">
        <f>D6/D5</f>
        <v>0.8515178562268526</v>
      </c>
      <c r="E7" s="61">
        <f>D7-C7</f>
        <v>0.02072501305043395</v>
      </c>
      <c r="F7" s="59">
        <f t="shared" si="0"/>
        <v>0.044311566664553714</v>
      </c>
    </row>
    <row r="8" spans="1:6" s="1" customFormat="1" ht="15" customHeight="1">
      <c r="A8" s="63" t="s">
        <v>11</v>
      </c>
      <c r="B8" s="64">
        <v>71184</v>
      </c>
      <c r="C8" s="58">
        <v>80979</v>
      </c>
      <c r="D8" s="58">
        <v>85276</v>
      </c>
      <c r="E8" s="61">
        <f>D8-C8</f>
        <v>4297</v>
      </c>
      <c r="F8" s="59">
        <f t="shared" si="0"/>
        <v>0.19796583501910536</v>
      </c>
    </row>
    <row r="9" spans="1:6" s="1" customFormat="1" ht="15" customHeight="1">
      <c r="A9" s="63" t="s">
        <v>12</v>
      </c>
      <c r="B9" s="64">
        <v>13707</v>
      </c>
      <c r="C9" s="58">
        <v>14147</v>
      </c>
      <c r="D9" s="58">
        <v>12197</v>
      </c>
      <c r="E9" s="61">
        <f aca="true" t="shared" si="1" ref="E9:E24">D9-C9</f>
        <v>-1950</v>
      </c>
      <c r="F9" s="59">
        <f t="shared" si="0"/>
        <v>-0.11016269059604578</v>
      </c>
    </row>
    <row r="10" spans="1:6" s="1" customFormat="1" ht="15" customHeight="1">
      <c r="A10" s="65" t="s">
        <v>13</v>
      </c>
      <c r="B10" s="58">
        <f>B11+B27</f>
        <v>54768</v>
      </c>
      <c r="C10" s="58">
        <f>C11+C27</f>
        <v>58234</v>
      </c>
      <c r="D10" s="58">
        <f>D11+D27</f>
        <v>55989</v>
      </c>
      <c r="E10" s="61">
        <f t="shared" si="1"/>
        <v>-2245</v>
      </c>
      <c r="F10" s="59">
        <f t="shared" si="0"/>
        <v>0.022294040315512742</v>
      </c>
    </row>
    <row r="11" spans="1:6" s="1" customFormat="1" ht="15" customHeight="1">
      <c r="A11" s="66" t="s">
        <v>14</v>
      </c>
      <c r="B11" s="67">
        <f>SUM(B12:B26)</f>
        <v>39096</v>
      </c>
      <c r="C11" s="68">
        <f>SUM(C12:C26)</f>
        <v>42138</v>
      </c>
      <c r="D11" s="68">
        <f>SUM(D12:D26)</f>
        <v>41516</v>
      </c>
      <c r="E11" s="69">
        <f t="shared" si="1"/>
        <v>-622</v>
      </c>
      <c r="F11" s="59">
        <f t="shared" si="0"/>
        <v>0.06189891549007576</v>
      </c>
    </row>
    <row r="12" spans="1:6" s="1" customFormat="1" ht="15" customHeight="1">
      <c r="A12" s="70" t="s">
        <v>15</v>
      </c>
      <c r="B12" s="71">
        <v>3199</v>
      </c>
      <c r="C12" s="58">
        <v>14096</v>
      </c>
      <c r="D12" s="58">
        <v>17284</v>
      </c>
      <c r="E12" s="61">
        <f t="shared" si="1"/>
        <v>3188</v>
      </c>
      <c r="F12" s="59">
        <f t="shared" si="0"/>
        <v>4.4029384182557045</v>
      </c>
    </row>
    <row r="13" spans="1:6" s="1" customFormat="1" ht="15" customHeight="1">
      <c r="A13" s="70" t="s">
        <v>16</v>
      </c>
      <c r="B13" s="71"/>
      <c r="C13" s="58"/>
      <c r="D13" s="58"/>
      <c r="E13" s="61">
        <f t="shared" si="1"/>
        <v>0</v>
      </c>
      <c r="F13" s="59"/>
    </row>
    <row r="14" spans="1:6" s="1" customFormat="1" ht="15" customHeight="1">
      <c r="A14" s="70" t="s">
        <v>17</v>
      </c>
      <c r="B14" s="71">
        <v>3405</v>
      </c>
      <c r="C14" s="58">
        <v>4156</v>
      </c>
      <c r="D14" s="58">
        <v>3876</v>
      </c>
      <c r="E14" s="61">
        <f t="shared" si="1"/>
        <v>-280</v>
      </c>
      <c r="F14" s="59">
        <f t="shared" si="0"/>
        <v>0.13832599118942723</v>
      </c>
    </row>
    <row r="15" spans="1:6" s="1" customFormat="1" ht="15" customHeight="1">
      <c r="A15" s="70" t="s">
        <v>18</v>
      </c>
      <c r="B15" s="71">
        <v>538</v>
      </c>
      <c r="C15" s="58">
        <v>557</v>
      </c>
      <c r="D15" s="58">
        <v>557</v>
      </c>
      <c r="E15" s="61">
        <f t="shared" si="1"/>
        <v>0</v>
      </c>
      <c r="F15" s="59">
        <f t="shared" si="0"/>
        <v>0.03531598513011147</v>
      </c>
    </row>
    <row r="16" spans="1:6" s="1" customFormat="1" ht="15" customHeight="1">
      <c r="A16" s="70" t="s">
        <v>19</v>
      </c>
      <c r="B16" s="71">
        <v>106</v>
      </c>
      <c r="C16" s="58">
        <v>135</v>
      </c>
      <c r="D16" s="58">
        <v>135</v>
      </c>
      <c r="E16" s="61">
        <f t="shared" si="1"/>
        <v>0</v>
      </c>
      <c r="F16" s="59">
        <f t="shared" si="0"/>
        <v>0.2735849056603774</v>
      </c>
    </row>
    <row r="17" spans="1:6" s="1" customFormat="1" ht="15" customHeight="1">
      <c r="A17" s="70" t="s">
        <v>20</v>
      </c>
      <c r="B17" s="71">
        <v>2063</v>
      </c>
      <c r="C17" s="58">
        <v>2271</v>
      </c>
      <c r="D17" s="58">
        <v>2271</v>
      </c>
      <c r="E17" s="61">
        <f t="shared" si="1"/>
        <v>0</v>
      </c>
      <c r="F17" s="59">
        <f t="shared" si="0"/>
        <v>0.10082404265632583</v>
      </c>
    </row>
    <row r="18" spans="1:6" s="1" customFormat="1" ht="15" customHeight="1">
      <c r="A18" s="70" t="s">
        <v>21</v>
      </c>
      <c r="B18" s="71">
        <v>1301</v>
      </c>
      <c r="C18" s="58">
        <v>1490</v>
      </c>
      <c r="D18" s="58">
        <v>1490</v>
      </c>
      <c r="E18" s="61">
        <f t="shared" si="1"/>
        <v>0</v>
      </c>
      <c r="F18" s="59">
        <f t="shared" si="0"/>
        <v>0.14527286702536513</v>
      </c>
    </row>
    <row r="19" spans="1:6" s="1" customFormat="1" ht="15" customHeight="1">
      <c r="A19" s="70" t="s">
        <v>22</v>
      </c>
      <c r="B19" s="71">
        <v>586</v>
      </c>
      <c r="C19" s="58">
        <v>621</v>
      </c>
      <c r="D19" s="58">
        <v>621</v>
      </c>
      <c r="E19" s="61">
        <f t="shared" si="1"/>
        <v>0</v>
      </c>
      <c r="F19" s="59">
        <f t="shared" si="0"/>
        <v>0.05972696245733777</v>
      </c>
    </row>
    <row r="20" spans="1:6" s="1" customFormat="1" ht="15" customHeight="1">
      <c r="A20" s="70" t="s">
        <v>23</v>
      </c>
      <c r="B20" s="71">
        <v>1061</v>
      </c>
      <c r="C20" s="58">
        <v>973</v>
      </c>
      <c r="D20" s="58">
        <v>973</v>
      </c>
      <c r="E20" s="61">
        <f t="shared" si="1"/>
        <v>0</v>
      </c>
      <c r="F20" s="59">
        <f t="shared" si="0"/>
        <v>-0.08294062205466546</v>
      </c>
    </row>
    <row r="21" spans="1:6" s="1" customFormat="1" ht="15" customHeight="1">
      <c r="A21" s="70" t="s">
        <v>24</v>
      </c>
      <c r="B21" s="71">
        <v>6371</v>
      </c>
      <c r="C21" s="58">
        <v>5853</v>
      </c>
      <c r="D21" s="58">
        <v>5853</v>
      </c>
      <c r="E21" s="61">
        <f t="shared" si="1"/>
        <v>0</v>
      </c>
      <c r="F21" s="59">
        <f t="shared" si="0"/>
        <v>-0.08130591743839277</v>
      </c>
    </row>
    <row r="22" spans="1:7" s="1" customFormat="1" ht="15" customHeight="1">
      <c r="A22" s="70" t="s">
        <v>25</v>
      </c>
      <c r="B22" s="71">
        <v>1698</v>
      </c>
      <c r="C22" s="58">
        <v>1407</v>
      </c>
      <c r="D22" s="58">
        <v>377</v>
      </c>
      <c r="E22" s="61">
        <f t="shared" si="1"/>
        <v>-1030</v>
      </c>
      <c r="F22" s="59">
        <f t="shared" si="0"/>
        <v>-0.7779740871613663</v>
      </c>
      <c r="G22" s="72"/>
    </row>
    <row r="23" spans="1:7" s="1" customFormat="1" ht="15" customHeight="1">
      <c r="A23" s="70" t="s">
        <v>26</v>
      </c>
      <c r="B23" s="71">
        <v>10607</v>
      </c>
      <c r="C23" s="58">
        <v>10473</v>
      </c>
      <c r="D23" s="58">
        <v>7973</v>
      </c>
      <c r="E23" s="61">
        <f t="shared" si="1"/>
        <v>-2500</v>
      </c>
      <c r="F23" s="59">
        <f t="shared" si="0"/>
        <v>-0.248326576788913</v>
      </c>
      <c r="G23" s="72"/>
    </row>
    <row r="24" spans="1:7" s="1" customFormat="1" ht="15" customHeight="1">
      <c r="A24" s="70" t="s">
        <v>27</v>
      </c>
      <c r="B24" s="71">
        <v>8102</v>
      </c>
      <c r="C24" s="58"/>
      <c r="D24" s="58"/>
      <c r="E24" s="61">
        <f t="shared" si="1"/>
        <v>0</v>
      </c>
      <c r="F24" s="59">
        <f t="shared" si="0"/>
        <v>-1</v>
      </c>
      <c r="G24" s="73"/>
    </row>
    <row r="25" spans="1:7" s="1" customFormat="1" ht="15" customHeight="1">
      <c r="A25" s="70" t="s">
        <v>28</v>
      </c>
      <c r="B25" s="71">
        <v>59</v>
      </c>
      <c r="C25" s="58">
        <v>106</v>
      </c>
      <c r="D25" s="58">
        <v>106</v>
      </c>
      <c r="E25" s="61"/>
      <c r="F25" s="59">
        <f t="shared" si="0"/>
        <v>0.7966101694915255</v>
      </c>
      <c r="G25" s="73"/>
    </row>
    <row r="26" spans="1:7" s="1" customFormat="1" ht="15" customHeight="1">
      <c r="A26" s="70" t="s">
        <v>29</v>
      </c>
      <c r="B26" s="71"/>
      <c r="C26" s="58"/>
      <c r="D26" s="58"/>
      <c r="E26" s="61">
        <f>D26-C26</f>
        <v>0</v>
      </c>
      <c r="F26" s="59"/>
      <c r="G26" s="73"/>
    </row>
    <row r="27" spans="1:7" s="1" customFormat="1" ht="15" customHeight="1">
      <c r="A27" s="74" t="s">
        <v>30</v>
      </c>
      <c r="B27" s="67">
        <f>SUM(B28+B29+B32+B33+B34+B35+B36)</f>
        <v>15672</v>
      </c>
      <c r="C27" s="68">
        <f>C28+C29+C32+C33+C34+C35+C36</f>
        <v>16096</v>
      </c>
      <c r="D27" s="68">
        <f>D28+D29+D32+D33+D34+D35+D36</f>
        <v>14473</v>
      </c>
      <c r="E27" s="69">
        <f>D27-C27</f>
        <v>-1623</v>
      </c>
      <c r="F27" s="59">
        <f t="shared" si="0"/>
        <v>-0.07650587034201128</v>
      </c>
      <c r="G27" s="73"/>
    </row>
    <row r="28" spans="1:7" s="1" customFormat="1" ht="15" customHeight="1">
      <c r="A28" s="70" t="s">
        <v>31</v>
      </c>
      <c r="B28" s="71">
        <v>8899</v>
      </c>
      <c r="C28" s="58">
        <v>9701</v>
      </c>
      <c r="D28" s="58">
        <v>8625</v>
      </c>
      <c r="E28" s="61">
        <f>D28-C28</f>
        <v>-1076</v>
      </c>
      <c r="F28" s="59">
        <f t="shared" si="0"/>
        <v>-0.03078997640184289</v>
      </c>
      <c r="G28" s="73"/>
    </row>
    <row r="29" spans="1:6" s="1" customFormat="1" ht="15" customHeight="1">
      <c r="A29" s="70" t="s">
        <v>32</v>
      </c>
      <c r="B29" s="75">
        <f>SUM(B30:B31)</f>
        <v>982</v>
      </c>
      <c r="C29" s="58">
        <f>SUM(C30:C31)</f>
        <v>579</v>
      </c>
      <c r="D29" s="58">
        <f>SUM(D30:D31)</f>
        <v>827</v>
      </c>
      <c r="E29" s="61">
        <f>D29-C29</f>
        <v>248</v>
      </c>
      <c r="F29" s="59">
        <f t="shared" si="0"/>
        <v>-0.15784114052953158</v>
      </c>
    </row>
    <row r="30" spans="1:6" s="1" customFormat="1" ht="15" customHeight="1">
      <c r="A30" s="70" t="s">
        <v>11</v>
      </c>
      <c r="B30" s="71"/>
      <c r="C30" s="58"/>
      <c r="D30" s="58">
        <v>327</v>
      </c>
      <c r="E30" s="61"/>
      <c r="F30" s="59"/>
    </row>
    <row r="31" spans="1:6" s="1" customFormat="1" ht="15" customHeight="1">
      <c r="A31" s="70" t="s">
        <v>12</v>
      </c>
      <c r="B31" s="71">
        <v>982</v>
      </c>
      <c r="C31" s="58">
        <v>579</v>
      </c>
      <c r="D31" s="58">
        <v>500</v>
      </c>
      <c r="E31" s="61"/>
      <c r="F31" s="59">
        <f t="shared" si="0"/>
        <v>-0.4908350305498982</v>
      </c>
    </row>
    <row r="32" spans="1:6" s="1" customFormat="1" ht="15" customHeight="1">
      <c r="A32" s="70" t="s">
        <v>33</v>
      </c>
      <c r="B32" s="71">
        <v>455</v>
      </c>
      <c r="C32" s="58"/>
      <c r="D32" s="58"/>
      <c r="E32" s="61">
        <f>D32-C32</f>
        <v>0</v>
      </c>
      <c r="F32" s="59">
        <f t="shared" si="0"/>
        <v>-1</v>
      </c>
    </row>
    <row r="33" spans="1:6" s="1" customFormat="1" ht="15" customHeight="1">
      <c r="A33" s="70" t="s">
        <v>34</v>
      </c>
      <c r="B33" s="71"/>
      <c r="C33" s="58"/>
      <c r="D33" s="58"/>
      <c r="E33" s="61">
        <f>D33-C33</f>
        <v>0</v>
      </c>
      <c r="F33" s="59"/>
    </row>
    <row r="34" spans="1:6" s="1" customFormat="1" ht="15" customHeight="1">
      <c r="A34" s="76" t="s">
        <v>35</v>
      </c>
      <c r="B34" s="71">
        <v>1715</v>
      </c>
      <c r="C34" s="58">
        <v>1771</v>
      </c>
      <c r="D34" s="58">
        <v>1771</v>
      </c>
      <c r="E34" s="61">
        <f>D34-C34</f>
        <v>0</v>
      </c>
      <c r="F34" s="59">
        <f t="shared" si="0"/>
        <v>0.03265306122448974</v>
      </c>
    </row>
    <row r="35" spans="1:6" s="1" customFormat="1" ht="15" customHeight="1">
      <c r="A35" s="76" t="s">
        <v>36</v>
      </c>
      <c r="B35" s="71">
        <v>3619</v>
      </c>
      <c r="C35" s="58">
        <v>4045</v>
      </c>
      <c r="D35" s="58">
        <v>3250</v>
      </c>
      <c r="E35" s="61">
        <f>D35-C35</f>
        <v>-795</v>
      </c>
      <c r="F35" s="59">
        <f t="shared" si="0"/>
        <v>-0.10196186791931472</v>
      </c>
    </row>
    <row r="36" spans="1:6" s="1" customFormat="1" ht="15" customHeight="1">
      <c r="A36" s="77" t="s">
        <v>37</v>
      </c>
      <c r="B36" s="78">
        <v>2</v>
      </c>
      <c r="C36" s="58"/>
      <c r="D36" s="58"/>
      <c r="E36" s="61">
        <f aca="true" t="shared" si="2" ref="E36:E49">D36-C36</f>
        <v>0</v>
      </c>
      <c r="F36" s="59">
        <f t="shared" si="0"/>
        <v>-1</v>
      </c>
    </row>
    <row r="37" spans="1:6" s="1" customFormat="1" ht="15" customHeight="1">
      <c r="A37" s="79" t="s">
        <v>38</v>
      </c>
      <c r="B37" s="80">
        <f>SUM(B38:B44)</f>
        <v>5964</v>
      </c>
      <c r="C37" s="68">
        <f>SUM(C38:C44)</f>
        <v>7252</v>
      </c>
      <c r="D37" s="68">
        <f>SUM(D38:D44)</f>
        <v>8194</v>
      </c>
      <c r="E37" s="69">
        <f t="shared" si="2"/>
        <v>942</v>
      </c>
      <c r="F37" s="59">
        <f t="shared" si="0"/>
        <v>0.3739101274312542</v>
      </c>
    </row>
    <row r="38" spans="1:6" s="1" customFormat="1" ht="15" customHeight="1">
      <c r="A38" s="70" t="s">
        <v>15</v>
      </c>
      <c r="B38" s="71">
        <v>960</v>
      </c>
      <c r="C38" s="58">
        <v>4699</v>
      </c>
      <c r="D38" s="58">
        <v>5761</v>
      </c>
      <c r="E38" s="61">
        <f t="shared" si="2"/>
        <v>1062</v>
      </c>
      <c r="F38" s="59">
        <f t="shared" si="0"/>
        <v>5.001041666666667</v>
      </c>
    </row>
    <row r="39" spans="1:6" s="1" customFormat="1" ht="15" customHeight="1">
      <c r="A39" s="81" t="s">
        <v>39</v>
      </c>
      <c r="B39" s="71">
        <v>2799</v>
      </c>
      <c r="C39" s="58"/>
      <c r="D39" s="58"/>
      <c r="E39" s="61">
        <f t="shared" si="2"/>
        <v>0</v>
      </c>
      <c r="F39" s="59">
        <f t="shared" si="0"/>
        <v>-1</v>
      </c>
    </row>
    <row r="40" spans="1:6" s="1" customFormat="1" ht="15" customHeight="1">
      <c r="A40" s="70" t="s">
        <v>17</v>
      </c>
      <c r="B40" s="71">
        <v>1459</v>
      </c>
      <c r="C40" s="58">
        <v>1781</v>
      </c>
      <c r="D40" s="58">
        <v>1661</v>
      </c>
      <c r="E40" s="61">
        <f t="shared" si="2"/>
        <v>-120</v>
      </c>
      <c r="F40" s="59">
        <f t="shared" si="0"/>
        <v>0.13845099383139137</v>
      </c>
    </row>
    <row r="41" spans="1:6" s="1" customFormat="1" ht="15" customHeight="1">
      <c r="A41" s="70" t="s">
        <v>18</v>
      </c>
      <c r="B41" s="71">
        <v>231</v>
      </c>
      <c r="C41" s="58">
        <v>239</v>
      </c>
      <c r="D41" s="58">
        <v>239</v>
      </c>
      <c r="E41" s="61">
        <f t="shared" si="2"/>
        <v>0</v>
      </c>
      <c r="F41" s="59">
        <f t="shared" si="0"/>
        <v>0.03463203463203457</v>
      </c>
    </row>
    <row r="42" spans="1:6" s="1" customFormat="1" ht="15" customHeight="1">
      <c r="A42" s="70" t="s">
        <v>19</v>
      </c>
      <c r="B42" s="71">
        <v>35</v>
      </c>
      <c r="C42" s="58">
        <v>45</v>
      </c>
      <c r="D42" s="58">
        <v>45</v>
      </c>
      <c r="E42" s="61">
        <f t="shared" si="2"/>
        <v>0</v>
      </c>
      <c r="F42" s="59">
        <f t="shared" si="0"/>
        <v>0.2857142857142858</v>
      </c>
    </row>
    <row r="43" spans="1:6" s="1" customFormat="1" ht="15" customHeight="1">
      <c r="A43" s="82" t="s">
        <v>40</v>
      </c>
      <c r="B43" s="83">
        <v>455</v>
      </c>
      <c r="C43" s="58">
        <v>417</v>
      </c>
      <c r="D43" s="58">
        <v>417</v>
      </c>
      <c r="E43" s="61">
        <f t="shared" si="2"/>
        <v>0</v>
      </c>
      <c r="F43" s="59">
        <f t="shared" si="0"/>
        <v>-0.08351648351648355</v>
      </c>
    </row>
    <row r="44" spans="1:9" s="1" customFormat="1" ht="15" customHeight="1">
      <c r="A44" s="81" t="s">
        <v>41</v>
      </c>
      <c r="B44" s="84">
        <v>25</v>
      </c>
      <c r="C44" s="85">
        <v>71</v>
      </c>
      <c r="D44" s="85">
        <v>71</v>
      </c>
      <c r="E44" s="61">
        <f t="shared" si="2"/>
        <v>0</v>
      </c>
      <c r="F44" s="59">
        <f t="shared" si="0"/>
        <v>1.8399999999999999</v>
      </c>
      <c r="I44" s="89"/>
    </row>
    <row r="45" spans="1:6" s="1" customFormat="1" ht="15" customHeight="1">
      <c r="A45" s="86" t="s">
        <v>42</v>
      </c>
      <c r="B45" s="87">
        <f>SUM(B46:B51)</f>
        <v>24159</v>
      </c>
      <c r="C45" s="68">
        <f>C46+C47+C48+C49</f>
        <v>29640</v>
      </c>
      <c r="D45" s="68">
        <f>D46+D47+D48+D49</f>
        <v>33290</v>
      </c>
      <c r="E45" s="69">
        <f t="shared" si="2"/>
        <v>3650</v>
      </c>
      <c r="F45" s="59">
        <f t="shared" si="0"/>
        <v>0.37795438552920246</v>
      </c>
    </row>
    <row r="46" spans="1:6" s="1" customFormat="1" ht="15" customHeight="1">
      <c r="A46" s="70" t="s">
        <v>15</v>
      </c>
      <c r="B46" s="71">
        <v>3862</v>
      </c>
      <c r="C46" s="58">
        <v>18796</v>
      </c>
      <c r="D46" s="58">
        <v>23046</v>
      </c>
      <c r="E46" s="61">
        <f t="shared" si="2"/>
        <v>4250</v>
      </c>
      <c r="F46" s="59">
        <f t="shared" si="0"/>
        <v>4.967374417400311</v>
      </c>
    </row>
    <row r="47" spans="1:6" s="1" customFormat="1" ht="15" customHeight="1">
      <c r="A47" s="70" t="s">
        <v>43</v>
      </c>
      <c r="B47" s="71">
        <v>650</v>
      </c>
      <c r="C47" s="58">
        <v>745</v>
      </c>
      <c r="D47" s="58">
        <v>745</v>
      </c>
      <c r="E47" s="61">
        <f t="shared" si="2"/>
        <v>0</v>
      </c>
      <c r="F47" s="59">
        <f t="shared" si="0"/>
        <v>0.14615384615384608</v>
      </c>
    </row>
    <row r="48" spans="1:6" s="1" customFormat="1" ht="15" customHeight="1">
      <c r="A48" s="70" t="s">
        <v>17</v>
      </c>
      <c r="B48" s="71">
        <v>7296</v>
      </c>
      <c r="C48" s="58">
        <v>8905</v>
      </c>
      <c r="D48" s="58">
        <v>8305</v>
      </c>
      <c r="E48" s="61">
        <f t="shared" si="2"/>
        <v>-600</v>
      </c>
      <c r="F48" s="59">
        <f t="shared" si="0"/>
        <v>0.1382949561403508</v>
      </c>
    </row>
    <row r="49" spans="1:6" s="1" customFormat="1" ht="15" customHeight="1">
      <c r="A49" s="70" t="s">
        <v>18</v>
      </c>
      <c r="B49" s="71">
        <v>1153</v>
      </c>
      <c r="C49" s="58">
        <v>1194</v>
      </c>
      <c r="D49" s="58">
        <v>1194</v>
      </c>
      <c r="E49" s="61">
        <f t="shared" si="2"/>
        <v>0</v>
      </c>
      <c r="F49" s="59">
        <f t="shared" si="0"/>
        <v>0.03555941023417164</v>
      </c>
    </row>
    <row r="50" spans="1:6" ht="15" customHeight="1">
      <c r="A50" s="81" t="s">
        <v>44</v>
      </c>
      <c r="B50" s="75">
        <v>11198</v>
      </c>
      <c r="C50" s="58"/>
      <c r="D50" s="58"/>
      <c r="E50" s="58"/>
      <c r="F50" s="59">
        <f t="shared" si="0"/>
        <v>-1</v>
      </c>
    </row>
    <row r="51" spans="1:6" ht="15" customHeight="1">
      <c r="A51" s="81" t="s">
        <v>45</v>
      </c>
      <c r="B51" s="75"/>
      <c r="C51" s="88"/>
      <c r="D51" s="88"/>
      <c r="E51" s="88"/>
      <c r="F51" s="59"/>
    </row>
  </sheetData>
  <sheetProtection/>
  <mergeCells count="2">
    <mergeCell ref="A2:F2"/>
    <mergeCell ref="E3:F3"/>
  </mergeCells>
  <printOptions horizontalCentered="1"/>
  <pageMargins left="0.7479166666666667" right="0.7513888888888889" top="0.38958333333333334" bottom="0.38958333333333334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showZeros="0" workbookViewId="0" topLeftCell="A1">
      <selection activeCell="M24" sqref="M24"/>
    </sheetView>
  </sheetViews>
  <sheetFormatPr defaultColWidth="9.00390625" defaultRowHeight="14.25"/>
  <cols>
    <col min="1" max="1" width="23.75390625" style="2" customWidth="1"/>
    <col min="2" max="2" width="7.375" style="2" customWidth="1"/>
    <col min="3" max="3" width="7.375" style="27" customWidth="1"/>
    <col min="4" max="4" width="7.375" style="2" customWidth="1"/>
    <col min="5" max="5" width="23.75390625" style="2" customWidth="1"/>
    <col min="6" max="6" width="9.50390625" style="2" customWidth="1"/>
    <col min="7" max="7" width="9.25390625" style="2" customWidth="1"/>
    <col min="8" max="8" width="7.25390625" style="2" customWidth="1"/>
    <col min="9" max="16384" width="9.00390625" style="2" customWidth="1"/>
  </cols>
  <sheetData>
    <row r="1" spans="1:3" s="1" customFormat="1" ht="15" customHeight="1">
      <c r="A1" s="1" t="s">
        <v>46</v>
      </c>
      <c r="C1" s="28"/>
    </row>
    <row r="2" spans="1:8" ht="21" customHeight="1">
      <c r="A2" s="94" t="s">
        <v>194</v>
      </c>
      <c r="B2" s="94"/>
      <c r="C2" s="94"/>
      <c r="D2" s="94"/>
      <c r="E2" s="94"/>
      <c r="F2" s="94"/>
      <c r="G2" s="94"/>
      <c r="H2" s="94"/>
    </row>
    <row r="3" spans="1:8" s="1" customFormat="1" ht="18" customHeight="1">
      <c r="A3" s="5" t="s">
        <v>192</v>
      </c>
      <c r="B3" s="4"/>
      <c r="C3" s="29"/>
      <c r="D3" s="92" t="s">
        <v>1</v>
      </c>
      <c r="E3" s="92"/>
      <c r="F3" s="92"/>
      <c r="G3" s="92"/>
      <c r="H3" s="92"/>
    </row>
    <row r="4" spans="1:8" ht="60" customHeight="1">
      <c r="A4" s="9" t="s">
        <v>47</v>
      </c>
      <c r="B4" s="30" t="s">
        <v>48</v>
      </c>
      <c r="C4" s="30" t="s">
        <v>49</v>
      </c>
      <c r="D4" s="31" t="s">
        <v>50</v>
      </c>
      <c r="E4" s="9" t="s">
        <v>51</v>
      </c>
      <c r="F4" s="31" t="s">
        <v>52</v>
      </c>
      <c r="G4" s="31" t="s">
        <v>53</v>
      </c>
      <c r="H4" s="31" t="s">
        <v>54</v>
      </c>
    </row>
    <row r="5" spans="1:8" ht="15.75" customHeight="1">
      <c r="A5" s="11" t="s">
        <v>55</v>
      </c>
      <c r="B5" s="32">
        <f>SUM(B6:B20)</f>
        <v>42138</v>
      </c>
      <c r="C5" s="32">
        <f>SUM(C6:C20)</f>
        <v>41516</v>
      </c>
      <c r="D5" s="32">
        <f aca="true" t="shared" si="0" ref="D5:D24">C5-B5</f>
        <v>-622</v>
      </c>
      <c r="E5" s="33" t="s">
        <v>56</v>
      </c>
      <c r="F5" s="34">
        <v>8550.89</v>
      </c>
      <c r="G5" s="34">
        <v>8701.61</v>
      </c>
      <c r="H5" s="35">
        <f>G5-F5</f>
        <v>150.72000000000116</v>
      </c>
    </row>
    <row r="6" spans="1:8" ht="12" customHeight="1">
      <c r="A6" s="11" t="s">
        <v>57</v>
      </c>
      <c r="B6" s="32">
        <v>14096</v>
      </c>
      <c r="C6" s="32">
        <v>17284</v>
      </c>
      <c r="D6" s="32">
        <f t="shared" si="0"/>
        <v>3188</v>
      </c>
      <c r="E6" s="33" t="s">
        <v>58</v>
      </c>
      <c r="F6" s="34"/>
      <c r="G6" s="35"/>
      <c r="H6" s="35">
        <f>G6-F6</f>
        <v>0</v>
      </c>
    </row>
    <row r="7" spans="1:8" ht="11.25">
      <c r="A7" s="11" t="s">
        <v>59</v>
      </c>
      <c r="B7" s="32"/>
      <c r="C7" s="32"/>
      <c r="D7" s="32">
        <f t="shared" si="0"/>
        <v>0</v>
      </c>
      <c r="E7" s="33" t="s">
        <v>60</v>
      </c>
      <c r="F7" s="34">
        <v>9.08</v>
      </c>
      <c r="G7" s="35">
        <v>9.08</v>
      </c>
      <c r="H7" s="35">
        <f>G7-F7</f>
        <v>0</v>
      </c>
    </row>
    <row r="8" spans="1:8" ht="11.25">
      <c r="A8" s="11" t="s">
        <v>61</v>
      </c>
      <c r="B8" s="32">
        <v>4156</v>
      </c>
      <c r="C8" s="32">
        <v>3876</v>
      </c>
      <c r="D8" s="32">
        <f t="shared" si="0"/>
        <v>-280</v>
      </c>
      <c r="E8" s="33" t="s">
        <v>62</v>
      </c>
      <c r="F8" s="34">
        <v>845.62</v>
      </c>
      <c r="G8" s="34">
        <v>895.62</v>
      </c>
      <c r="H8" s="35">
        <f>G8-F8</f>
        <v>50</v>
      </c>
    </row>
    <row r="9" spans="1:8" ht="11.25">
      <c r="A9" s="11" t="s">
        <v>63</v>
      </c>
      <c r="B9" s="32"/>
      <c r="C9" s="32"/>
      <c r="D9" s="32">
        <f t="shared" si="0"/>
        <v>0</v>
      </c>
      <c r="E9" s="33" t="s">
        <v>64</v>
      </c>
      <c r="F9" s="34">
        <v>5307.93</v>
      </c>
      <c r="G9" s="34">
        <v>8455.93</v>
      </c>
      <c r="H9" s="35">
        <f aca="true" t="shared" si="1" ref="H9:H26">G9-F9</f>
        <v>3148</v>
      </c>
    </row>
    <row r="10" spans="1:8" ht="11.25">
      <c r="A10" s="11" t="s">
        <v>65</v>
      </c>
      <c r="B10" s="32">
        <v>557</v>
      </c>
      <c r="C10" s="32">
        <v>557</v>
      </c>
      <c r="D10" s="32">
        <f t="shared" si="0"/>
        <v>0</v>
      </c>
      <c r="E10" s="33" t="s">
        <v>66</v>
      </c>
      <c r="F10" s="34">
        <v>8700</v>
      </c>
      <c r="G10" s="35">
        <v>12807.77</v>
      </c>
      <c r="H10" s="35">
        <f t="shared" si="1"/>
        <v>4107.77</v>
      </c>
    </row>
    <row r="11" spans="1:8" ht="11.25">
      <c r="A11" s="11" t="s">
        <v>67</v>
      </c>
      <c r="B11" s="32">
        <v>135</v>
      </c>
      <c r="C11" s="32">
        <v>135</v>
      </c>
      <c r="D11" s="32">
        <f t="shared" si="0"/>
        <v>0</v>
      </c>
      <c r="E11" s="33" t="s">
        <v>68</v>
      </c>
      <c r="F11" s="34">
        <v>1400</v>
      </c>
      <c r="G11" s="35">
        <v>1498.98</v>
      </c>
      <c r="H11" s="35">
        <f t="shared" si="1"/>
        <v>98.98000000000002</v>
      </c>
    </row>
    <row r="12" spans="1:8" ht="11.25">
      <c r="A12" s="11" t="s">
        <v>69</v>
      </c>
      <c r="B12" s="32"/>
      <c r="C12" s="32"/>
      <c r="D12" s="32">
        <f t="shared" si="0"/>
        <v>0</v>
      </c>
      <c r="E12" s="33" t="s">
        <v>70</v>
      </c>
      <c r="F12" s="34">
        <v>1500.15</v>
      </c>
      <c r="G12" s="34">
        <v>1215.15</v>
      </c>
      <c r="H12" s="35">
        <f t="shared" si="1"/>
        <v>-285</v>
      </c>
    </row>
    <row r="13" spans="1:8" ht="11.25">
      <c r="A13" s="11" t="s">
        <v>71</v>
      </c>
      <c r="B13" s="32">
        <v>2271</v>
      </c>
      <c r="C13" s="32">
        <v>2271</v>
      </c>
      <c r="D13" s="32">
        <f t="shared" si="0"/>
        <v>0</v>
      </c>
      <c r="E13" s="33" t="s">
        <v>72</v>
      </c>
      <c r="F13" s="34">
        <v>1657.28</v>
      </c>
      <c r="G13" s="35">
        <v>1661.78</v>
      </c>
      <c r="H13" s="35">
        <f t="shared" si="1"/>
        <v>4.5</v>
      </c>
    </row>
    <row r="14" spans="1:8" ht="11.25">
      <c r="A14" s="11" t="s">
        <v>73</v>
      </c>
      <c r="B14" s="32">
        <v>1490</v>
      </c>
      <c r="C14" s="32">
        <v>1490</v>
      </c>
      <c r="D14" s="32">
        <f t="shared" si="0"/>
        <v>0</v>
      </c>
      <c r="E14" s="33" t="s">
        <v>74</v>
      </c>
      <c r="F14" s="34">
        <v>2259.18</v>
      </c>
      <c r="G14" s="34">
        <v>1945.18</v>
      </c>
      <c r="H14" s="35">
        <f t="shared" si="1"/>
        <v>-313.9999999999998</v>
      </c>
    </row>
    <row r="15" spans="1:8" ht="11.25">
      <c r="A15" s="11" t="s">
        <v>75</v>
      </c>
      <c r="B15" s="32">
        <v>621</v>
      </c>
      <c r="C15" s="32">
        <v>621</v>
      </c>
      <c r="D15" s="32">
        <f t="shared" si="0"/>
        <v>0</v>
      </c>
      <c r="E15" s="33" t="s">
        <v>76</v>
      </c>
      <c r="F15" s="34">
        <v>11875.81</v>
      </c>
      <c r="G15" s="34">
        <v>10415.54</v>
      </c>
      <c r="H15" s="35">
        <f t="shared" si="1"/>
        <v>-1460.2699999999986</v>
      </c>
    </row>
    <row r="16" spans="1:8" ht="11.25">
      <c r="A16" s="11" t="s">
        <v>77</v>
      </c>
      <c r="B16" s="32">
        <v>973</v>
      </c>
      <c r="C16" s="32">
        <v>973</v>
      </c>
      <c r="D16" s="32">
        <f t="shared" si="0"/>
        <v>0</v>
      </c>
      <c r="E16" s="33" t="s">
        <v>78</v>
      </c>
      <c r="F16" s="34">
        <v>1382.45</v>
      </c>
      <c r="G16" s="34">
        <v>2057.45</v>
      </c>
      <c r="H16" s="35">
        <f t="shared" si="1"/>
        <v>674.9999999999998</v>
      </c>
    </row>
    <row r="17" spans="1:8" ht="11.25">
      <c r="A17" s="11" t="s">
        <v>79</v>
      </c>
      <c r="B17" s="32">
        <v>5853</v>
      </c>
      <c r="C17" s="32">
        <v>5853</v>
      </c>
      <c r="D17" s="32">
        <f t="shared" si="0"/>
        <v>0</v>
      </c>
      <c r="E17" s="33" t="s">
        <v>80</v>
      </c>
      <c r="F17" s="34"/>
      <c r="G17" s="35"/>
      <c r="H17" s="35">
        <f t="shared" si="1"/>
        <v>0</v>
      </c>
    </row>
    <row r="18" spans="1:8" ht="11.25">
      <c r="A18" s="11" t="s">
        <v>81</v>
      </c>
      <c r="B18" s="32">
        <v>1407</v>
      </c>
      <c r="C18" s="32">
        <v>377</v>
      </c>
      <c r="D18" s="32">
        <f t="shared" si="0"/>
        <v>-1030</v>
      </c>
      <c r="E18" s="33" t="s">
        <v>82</v>
      </c>
      <c r="F18" s="34">
        <v>472.31</v>
      </c>
      <c r="G18" s="34">
        <v>426.01</v>
      </c>
      <c r="H18" s="35">
        <f t="shared" si="1"/>
        <v>-46.30000000000001</v>
      </c>
    </row>
    <row r="19" spans="1:8" ht="13.5" customHeight="1">
      <c r="A19" s="11" t="s">
        <v>83</v>
      </c>
      <c r="B19" s="32">
        <v>10473</v>
      </c>
      <c r="C19" s="32">
        <v>7973</v>
      </c>
      <c r="D19" s="32">
        <f t="shared" si="0"/>
        <v>-2500</v>
      </c>
      <c r="E19" s="33" t="s">
        <v>84</v>
      </c>
      <c r="F19" s="34">
        <v>5</v>
      </c>
      <c r="G19" s="35">
        <v>5</v>
      </c>
      <c r="H19" s="35">
        <f t="shared" si="1"/>
        <v>0</v>
      </c>
    </row>
    <row r="20" spans="1:8" ht="14.25" customHeight="1">
      <c r="A20" s="11" t="s">
        <v>85</v>
      </c>
      <c r="B20" s="36">
        <v>106</v>
      </c>
      <c r="C20" s="36">
        <v>106</v>
      </c>
      <c r="D20" s="32">
        <f t="shared" si="0"/>
        <v>0</v>
      </c>
      <c r="E20" s="33" t="s">
        <v>86</v>
      </c>
      <c r="F20" s="34">
        <v>1685.22</v>
      </c>
      <c r="G20" s="34">
        <v>3447.46</v>
      </c>
      <c r="H20" s="35">
        <f t="shared" si="1"/>
        <v>1762.24</v>
      </c>
    </row>
    <row r="21" spans="1:8" ht="12.75" customHeight="1">
      <c r="A21" s="11" t="s">
        <v>87</v>
      </c>
      <c r="B21" s="32">
        <f>SUM(B22:B28)</f>
        <v>16096</v>
      </c>
      <c r="C21" s="32">
        <f>SUM(C22:C28)</f>
        <v>14473</v>
      </c>
      <c r="D21" s="32">
        <f t="shared" si="0"/>
        <v>-1623</v>
      </c>
      <c r="E21" s="33" t="s">
        <v>88</v>
      </c>
      <c r="F21" s="34">
        <v>5409.2</v>
      </c>
      <c r="G21" s="34">
        <v>5409.2</v>
      </c>
      <c r="H21" s="35">
        <f t="shared" si="1"/>
        <v>0</v>
      </c>
    </row>
    <row r="22" spans="1:8" ht="14.25" customHeight="1">
      <c r="A22" s="11" t="s">
        <v>89</v>
      </c>
      <c r="B22" s="32">
        <v>9701</v>
      </c>
      <c r="C22" s="32">
        <v>8625</v>
      </c>
      <c r="D22" s="32">
        <f t="shared" si="0"/>
        <v>-1076</v>
      </c>
      <c r="E22" s="33" t="s">
        <v>90</v>
      </c>
      <c r="F22" s="34">
        <v>190.18</v>
      </c>
      <c r="G22" s="35">
        <v>382.68</v>
      </c>
      <c r="H22" s="35">
        <f t="shared" si="1"/>
        <v>192.5</v>
      </c>
    </row>
    <row r="23" spans="1:8" ht="14.25" customHeight="1">
      <c r="A23" s="11" t="s">
        <v>91</v>
      </c>
      <c r="B23" s="32">
        <v>579</v>
      </c>
      <c r="C23" s="32">
        <v>827</v>
      </c>
      <c r="D23" s="32">
        <f t="shared" si="0"/>
        <v>248</v>
      </c>
      <c r="E23" s="33" t="s">
        <v>92</v>
      </c>
      <c r="F23" s="37">
        <v>1800</v>
      </c>
      <c r="G23" s="35">
        <v>800</v>
      </c>
      <c r="H23" s="35">
        <f t="shared" si="1"/>
        <v>-1000</v>
      </c>
    </row>
    <row r="24" spans="1:8" ht="13.5" customHeight="1">
      <c r="A24" s="11" t="s">
        <v>93</v>
      </c>
      <c r="B24" s="32"/>
      <c r="C24" s="32"/>
      <c r="D24" s="32">
        <f t="shared" si="0"/>
        <v>0</v>
      </c>
      <c r="E24" s="15" t="s">
        <v>94</v>
      </c>
      <c r="F24" s="34">
        <v>3421.47</v>
      </c>
      <c r="G24" s="35">
        <v>876.47</v>
      </c>
      <c r="H24" s="35">
        <f t="shared" si="1"/>
        <v>-2545</v>
      </c>
    </row>
    <row r="25" spans="1:8" ht="13.5" customHeight="1">
      <c r="A25" s="11" t="s">
        <v>95</v>
      </c>
      <c r="B25" s="32"/>
      <c r="C25" s="32"/>
      <c r="D25" s="32"/>
      <c r="E25" s="33" t="s">
        <v>96</v>
      </c>
      <c r="F25" s="34"/>
      <c r="G25" s="35"/>
      <c r="H25" s="35">
        <f t="shared" si="1"/>
        <v>0</v>
      </c>
    </row>
    <row r="26" spans="1:8" ht="15.75" customHeight="1">
      <c r="A26" s="16" t="s">
        <v>97</v>
      </c>
      <c r="B26" s="32">
        <v>1771</v>
      </c>
      <c r="C26" s="32">
        <v>1771</v>
      </c>
      <c r="D26" s="32">
        <f>C26-B26</f>
        <v>0</v>
      </c>
      <c r="E26" s="33" t="s">
        <v>98</v>
      </c>
      <c r="F26" s="37">
        <v>5454.23</v>
      </c>
      <c r="G26" s="35">
        <v>7870.09</v>
      </c>
      <c r="H26" s="35">
        <f t="shared" si="1"/>
        <v>2415.8600000000006</v>
      </c>
    </row>
    <row r="27" spans="1:8" ht="20.25" customHeight="1">
      <c r="A27" s="11" t="s">
        <v>99</v>
      </c>
      <c r="B27" s="35">
        <v>4045</v>
      </c>
      <c r="C27" s="35">
        <v>3250</v>
      </c>
      <c r="D27" s="32">
        <f>C27-B27</f>
        <v>-795</v>
      </c>
      <c r="E27" s="38" t="s">
        <v>100</v>
      </c>
      <c r="F27" s="39">
        <f>SUM(F5:F26)</f>
        <v>61926</v>
      </c>
      <c r="G27" s="39">
        <f>F27+H27</f>
        <v>68881</v>
      </c>
      <c r="H27" s="39">
        <f>SUM(H5:H26)</f>
        <v>6955.000000000003</v>
      </c>
    </row>
    <row r="28" spans="1:8" ht="14.25" customHeight="1">
      <c r="A28" s="40" t="s">
        <v>101</v>
      </c>
      <c r="B28" s="35"/>
      <c r="C28" s="35"/>
      <c r="D28" s="32">
        <f>C28-B28</f>
        <v>0</v>
      </c>
      <c r="E28" s="18" t="s">
        <v>102</v>
      </c>
      <c r="F28" s="35">
        <f>F30</f>
        <v>984</v>
      </c>
      <c r="G28" s="35">
        <f>G30</f>
        <v>984</v>
      </c>
      <c r="H28" s="35">
        <f>G28-F28</f>
        <v>0</v>
      </c>
    </row>
    <row r="29" spans="1:8" ht="12.75" customHeight="1">
      <c r="A29" s="41"/>
      <c r="B29" s="35"/>
      <c r="C29" s="32"/>
      <c r="D29" s="32">
        <f>C29-B29</f>
        <v>0</v>
      </c>
      <c r="E29" s="18" t="s">
        <v>103</v>
      </c>
      <c r="F29" s="35"/>
      <c r="G29" s="35"/>
      <c r="H29" s="35"/>
    </row>
    <row r="30" spans="1:8" ht="18" customHeight="1">
      <c r="A30" s="40"/>
      <c r="B30" s="42"/>
      <c r="C30" s="32"/>
      <c r="D30" s="32"/>
      <c r="E30" s="18" t="s">
        <v>104</v>
      </c>
      <c r="F30" s="14">
        <f>F31+F33</f>
        <v>984</v>
      </c>
      <c r="G30" s="14">
        <f>G31+G33</f>
        <v>984</v>
      </c>
      <c r="H30" s="14">
        <f>G30-F30</f>
        <v>0</v>
      </c>
    </row>
    <row r="31" spans="1:8" ht="17.25" customHeight="1">
      <c r="A31" s="6"/>
      <c r="B31" s="42"/>
      <c r="C31" s="32"/>
      <c r="D31" s="32"/>
      <c r="E31" s="18" t="s">
        <v>105</v>
      </c>
      <c r="F31" s="35">
        <v>126</v>
      </c>
      <c r="G31" s="35">
        <v>126</v>
      </c>
      <c r="H31" s="14">
        <f>G31-F31</f>
        <v>0</v>
      </c>
    </row>
    <row r="32" spans="1:8" ht="21.75" customHeight="1">
      <c r="A32" s="26" t="s">
        <v>106</v>
      </c>
      <c r="B32" s="39">
        <f>B5+B21</f>
        <v>58234</v>
      </c>
      <c r="C32" s="39">
        <f>C5+C21</f>
        <v>55989</v>
      </c>
      <c r="D32" s="39">
        <f>C32-B32</f>
        <v>-2245</v>
      </c>
      <c r="E32" s="33" t="s">
        <v>107</v>
      </c>
      <c r="F32" s="35"/>
      <c r="G32" s="35"/>
      <c r="H32" s="35"/>
    </row>
    <row r="33" spans="1:8" ht="13.5" customHeight="1">
      <c r="A33" s="16" t="s">
        <v>108</v>
      </c>
      <c r="B33" s="35">
        <f>B34+B38+B43</f>
        <v>4676</v>
      </c>
      <c r="C33" s="35">
        <f>C34+C38+C43</f>
        <v>4676</v>
      </c>
      <c r="D33" s="35">
        <f>D34+D38+D43</f>
        <v>0</v>
      </c>
      <c r="E33" s="33" t="s">
        <v>109</v>
      </c>
      <c r="F33" s="35">
        <v>858</v>
      </c>
      <c r="G33" s="35">
        <v>858</v>
      </c>
      <c r="H33" s="35"/>
    </row>
    <row r="34" spans="1:8" ht="17.25" customHeight="1">
      <c r="A34" s="16" t="s">
        <v>110</v>
      </c>
      <c r="B34" s="14">
        <f>SUM(B35:B37)</f>
        <v>1508</v>
      </c>
      <c r="C34" s="14">
        <f>SUM(C35:C37)</f>
        <v>1508</v>
      </c>
      <c r="D34" s="14">
        <f>SUM(D35:D37)</f>
        <v>0</v>
      </c>
      <c r="E34" s="33" t="s">
        <v>111</v>
      </c>
      <c r="F34" s="35"/>
      <c r="G34" s="35"/>
      <c r="H34" s="35"/>
    </row>
    <row r="35" spans="1:8" ht="14.25" customHeight="1">
      <c r="A35" s="16" t="s">
        <v>112</v>
      </c>
      <c r="B35" s="43">
        <v>124</v>
      </c>
      <c r="C35" s="43">
        <v>124</v>
      </c>
      <c r="D35" s="44">
        <f aca="true" t="shared" si="2" ref="D35:D47">C35-B35</f>
        <v>0</v>
      </c>
      <c r="E35" s="11"/>
      <c r="F35" s="43"/>
      <c r="G35" s="43"/>
      <c r="H35" s="43"/>
    </row>
    <row r="36" spans="1:8" ht="14.25" customHeight="1">
      <c r="A36" s="16" t="s">
        <v>113</v>
      </c>
      <c r="B36" s="43">
        <v>1277</v>
      </c>
      <c r="C36" s="43">
        <v>1277</v>
      </c>
      <c r="D36" s="44">
        <f t="shared" si="2"/>
        <v>0</v>
      </c>
      <c r="E36" s="11"/>
      <c r="F36" s="43"/>
      <c r="G36" s="43"/>
      <c r="H36" s="43"/>
    </row>
    <row r="37" spans="1:8" ht="14.25" customHeight="1">
      <c r="A37" s="16" t="s">
        <v>114</v>
      </c>
      <c r="B37" s="43">
        <v>107</v>
      </c>
      <c r="C37" s="43">
        <v>107</v>
      </c>
      <c r="D37" s="44">
        <f t="shared" si="2"/>
        <v>0</v>
      </c>
      <c r="E37" s="11"/>
      <c r="F37" s="43"/>
      <c r="G37" s="43"/>
      <c r="H37" s="43"/>
    </row>
    <row r="38" spans="1:8" ht="14.25" customHeight="1">
      <c r="A38" s="16" t="s">
        <v>115</v>
      </c>
      <c r="B38" s="8">
        <f>SUM(B39:B42)</f>
        <v>3168</v>
      </c>
      <c r="C38" s="8">
        <f>SUM(C39:C42)</f>
        <v>3168</v>
      </c>
      <c r="D38" s="44">
        <f t="shared" si="2"/>
        <v>0</v>
      </c>
      <c r="E38" s="11"/>
      <c r="F38" s="43"/>
      <c r="G38" s="43"/>
      <c r="H38" s="43"/>
    </row>
    <row r="39" spans="1:8" ht="14.25" customHeight="1">
      <c r="A39" s="16" t="s">
        <v>116</v>
      </c>
      <c r="B39" s="8">
        <v>992</v>
      </c>
      <c r="C39" s="32">
        <v>992</v>
      </c>
      <c r="D39" s="44">
        <f t="shared" si="2"/>
        <v>0</v>
      </c>
      <c r="E39" s="11"/>
      <c r="F39" s="43"/>
      <c r="G39" s="43"/>
      <c r="H39" s="43"/>
    </row>
    <row r="40" spans="1:8" ht="16.5" customHeight="1">
      <c r="A40" s="16" t="s">
        <v>117</v>
      </c>
      <c r="B40" s="43">
        <v>37</v>
      </c>
      <c r="C40" s="32">
        <v>37</v>
      </c>
      <c r="D40" s="44">
        <f t="shared" si="2"/>
        <v>0</v>
      </c>
      <c r="E40" s="11"/>
      <c r="F40" s="43"/>
      <c r="G40" s="43"/>
      <c r="H40" s="43"/>
    </row>
    <row r="41" spans="1:8" ht="16.5" customHeight="1">
      <c r="A41" s="16" t="s">
        <v>118</v>
      </c>
      <c r="B41" s="43">
        <v>1813</v>
      </c>
      <c r="C41" s="32">
        <v>1813</v>
      </c>
      <c r="D41" s="44">
        <f t="shared" si="2"/>
        <v>0</v>
      </c>
      <c r="E41" s="11"/>
      <c r="F41" s="43"/>
      <c r="G41" s="43"/>
      <c r="H41" s="43"/>
    </row>
    <row r="42" spans="1:8" ht="13.5" customHeight="1">
      <c r="A42" s="16" t="s">
        <v>119</v>
      </c>
      <c r="B42" s="43">
        <v>326</v>
      </c>
      <c r="C42" s="32">
        <v>326</v>
      </c>
      <c r="D42" s="44">
        <f t="shared" si="2"/>
        <v>0</v>
      </c>
      <c r="E42" s="11"/>
      <c r="F42" s="43"/>
      <c r="G42" s="43"/>
      <c r="H42" s="43"/>
    </row>
    <row r="43" spans="1:9" ht="12.75" customHeight="1">
      <c r="A43" s="16" t="s">
        <v>120</v>
      </c>
      <c r="B43" s="8"/>
      <c r="C43" s="32"/>
      <c r="D43" s="44">
        <f t="shared" si="2"/>
        <v>0</v>
      </c>
      <c r="E43" s="8"/>
      <c r="F43" s="43"/>
      <c r="G43" s="43"/>
      <c r="H43" s="43"/>
      <c r="I43" s="2" t="s">
        <v>121</v>
      </c>
    </row>
    <row r="44" spans="1:8" ht="16.5" customHeight="1">
      <c r="A44" s="11" t="s">
        <v>122</v>
      </c>
      <c r="B44" s="8"/>
      <c r="C44" s="32"/>
      <c r="D44" s="44">
        <f t="shared" si="2"/>
        <v>0</v>
      </c>
      <c r="E44" s="11" t="s">
        <v>123</v>
      </c>
      <c r="F44" s="43"/>
      <c r="G44" s="43"/>
      <c r="H44" s="43"/>
    </row>
    <row r="45" spans="1:8" ht="15.75" customHeight="1">
      <c r="A45" s="11" t="s">
        <v>124</v>
      </c>
      <c r="B45" s="43"/>
      <c r="C45" s="32">
        <f>C46</f>
        <v>3000</v>
      </c>
      <c r="D45" s="44">
        <f t="shared" si="2"/>
        <v>3000</v>
      </c>
      <c r="E45" s="11" t="s">
        <v>125</v>
      </c>
      <c r="F45" s="43"/>
      <c r="G45" s="43"/>
      <c r="H45" s="43"/>
    </row>
    <row r="46" spans="1:8" ht="11.25">
      <c r="A46" s="11" t="s">
        <v>126</v>
      </c>
      <c r="B46" s="43"/>
      <c r="C46" s="32">
        <v>3000</v>
      </c>
      <c r="D46" s="44">
        <f t="shared" si="2"/>
        <v>3000</v>
      </c>
      <c r="E46" s="11"/>
      <c r="F46" s="43"/>
      <c r="G46" s="43"/>
      <c r="H46" s="43"/>
    </row>
    <row r="47" spans="1:8" ht="14.25" customHeight="1">
      <c r="A47" s="11" t="s">
        <v>127</v>
      </c>
      <c r="B47" s="43"/>
      <c r="C47" s="32">
        <v>6200</v>
      </c>
      <c r="D47" s="44">
        <f t="shared" si="2"/>
        <v>6200</v>
      </c>
      <c r="E47" s="11"/>
      <c r="F47" s="43"/>
      <c r="G47" s="43"/>
      <c r="H47" s="43"/>
    </row>
    <row r="48" spans="1:8" ht="15.75" customHeight="1">
      <c r="A48" s="26" t="s">
        <v>128</v>
      </c>
      <c r="B48" s="45">
        <f>B32+B33+B45+B47+B44</f>
        <v>62910</v>
      </c>
      <c r="C48" s="45">
        <f>C32+C33+C45+C47+C44</f>
        <v>69865</v>
      </c>
      <c r="D48" s="45">
        <f>D32+D33+D45+D47+D44</f>
        <v>6955</v>
      </c>
      <c r="E48" s="26" t="s">
        <v>129</v>
      </c>
      <c r="F48" s="45">
        <f>SUM(F45,F28,F27)</f>
        <v>62910</v>
      </c>
      <c r="G48" s="45">
        <f>SUM(G45,G28,G27,G34,G44)</f>
        <v>69865</v>
      </c>
      <c r="H48" s="45">
        <f>G48-F48</f>
        <v>6955</v>
      </c>
    </row>
    <row r="49" spans="1:8" ht="30" customHeight="1">
      <c r="A49" s="95"/>
      <c r="B49" s="95"/>
      <c r="C49" s="95"/>
      <c r="D49" s="95"/>
      <c r="E49" s="95"/>
      <c r="F49" s="95"/>
      <c r="G49" s="95"/>
      <c r="H49" s="95"/>
    </row>
    <row r="50" spans="1:4" ht="11.25">
      <c r="A50" s="46"/>
      <c r="B50" s="47"/>
      <c r="C50" s="48"/>
      <c r="D50" s="47"/>
    </row>
    <row r="51" spans="1:4" ht="11.25">
      <c r="A51" s="49"/>
      <c r="B51" s="49"/>
      <c r="C51" s="10"/>
      <c r="D51" s="49"/>
    </row>
    <row r="52" spans="1:4" ht="11.25">
      <c r="A52" s="49"/>
      <c r="B52" s="49"/>
      <c r="C52" s="10"/>
      <c r="D52" s="49"/>
    </row>
    <row r="53" spans="1:4" ht="11.25">
      <c r="A53" s="49"/>
      <c r="B53" s="49"/>
      <c r="C53" s="10"/>
      <c r="D53" s="49"/>
    </row>
    <row r="54" spans="1:4" ht="11.25">
      <c r="A54" s="49"/>
      <c r="B54" s="49"/>
      <c r="C54" s="10"/>
      <c r="D54" s="49"/>
    </row>
    <row r="55" spans="1:4" ht="11.25">
      <c r="A55" s="49"/>
      <c r="B55" s="49"/>
      <c r="C55" s="10"/>
      <c r="D55" s="49"/>
    </row>
    <row r="56" spans="1:4" ht="11.25">
      <c r="A56" s="49"/>
      <c r="B56" s="49"/>
      <c r="C56" s="10"/>
      <c r="D56" s="49"/>
    </row>
    <row r="57" spans="1:4" ht="11.25">
      <c r="A57" s="49"/>
      <c r="B57" s="49"/>
      <c r="C57" s="10"/>
      <c r="D57" s="49"/>
    </row>
    <row r="58" spans="1:4" ht="11.25">
      <c r="A58" s="49"/>
      <c r="B58" s="49"/>
      <c r="C58" s="10"/>
      <c r="D58" s="49"/>
    </row>
    <row r="59" spans="1:4" ht="11.25">
      <c r="A59" s="49"/>
      <c r="B59" s="49"/>
      <c r="C59" s="10"/>
      <c r="D59" s="49"/>
    </row>
    <row r="60" spans="1:4" ht="11.25">
      <c r="A60" s="49"/>
      <c r="B60" s="49"/>
      <c r="C60" s="10"/>
      <c r="D60" s="49"/>
    </row>
    <row r="61" spans="1:4" ht="11.25">
      <c r="A61" s="49"/>
      <c r="B61" s="49"/>
      <c r="C61" s="10"/>
      <c r="D61" s="49"/>
    </row>
    <row r="62" spans="1:4" ht="11.25">
      <c r="A62" s="49"/>
      <c r="B62" s="49"/>
      <c r="C62" s="10"/>
      <c r="D62" s="49"/>
    </row>
    <row r="63" spans="1:4" ht="11.25">
      <c r="A63" s="49"/>
      <c r="B63" s="49"/>
      <c r="C63" s="10"/>
      <c r="D63" s="49"/>
    </row>
    <row r="64" spans="1:4" ht="11.25">
      <c r="A64" s="49"/>
      <c r="B64" s="49"/>
      <c r="C64" s="10"/>
      <c r="D64" s="49"/>
    </row>
    <row r="65" spans="1:4" ht="11.25">
      <c r="A65" s="49"/>
      <c r="B65" s="49"/>
      <c r="C65" s="10"/>
      <c r="D65" s="49"/>
    </row>
    <row r="66" spans="1:4" ht="11.25">
      <c r="A66" s="49"/>
      <c r="B66" s="49"/>
      <c r="C66" s="10"/>
      <c r="D66" s="49"/>
    </row>
    <row r="67" spans="1:4" ht="11.25">
      <c r="A67" s="49"/>
      <c r="B67" s="49"/>
      <c r="C67" s="10"/>
      <c r="D67" s="49"/>
    </row>
    <row r="68" spans="1:4" ht="11.25">
      <c r="A68" s="49"/>
      <c r="B68" s="49"/>
      <c r="C68" s="10"/>
      <c r="D68" s="49"/>
    </row>
    <row r="69" spans="1:4" ht="11.25">
      <c r="A69" s="49"/>
      <c r="B69" s="49"/>
      <c r="C69" s="10"/>
      <c r="D69" s="49"/>
    </row>
    <row r="70" spans="1:4" ht="11.25">
      <c r="A70" s="49"/>
      <c r="B70" s="49"/>
      <c r="C70" s="10"/>
      <c r="D70" s="49"/>
    </row>
    <row r="71" spans="1:4" ht="11.25">
      <c r="A71" s="49"/>
      <c r="B71" s="49"/>
      <c r="C71" s="10"/>
      <c r="D71" s="49"/>
    </row>
    <row r="72" spans="1:4" ht="11.25">
      <c r="A72" s="49"/>
      <c r="B72" s="49"/>
      <c r="C72" s="10"/>
      <c r="D72" s="49"/>
    </row>
    <row r="73" spans="1:4" ht="11.25">
      <c r="A73" s="49"/>
      <c r="B73" s="49"/>
      <c r="C73" s="10"/>
      <c r="D73" s="49"/>
    </row>
    <row r="74" spans="1:4" ht="11.25">
      <c r="A74" s="49"/>
      <c r="B74" s="49"/>
      <c r="C74" s="10"/>
      <c r="D74" s="49"/>
    </row>
    <row r="75" spans="1:4" ht="11.25">
      <c r="A75" s="49"/>
      <c r="B75" s="49"/>
      <c r="C75" s="10"/>
      <c r="D75" s="49"/>
    </row>
    <row r="76" spans="1:4" ht="11.25">
      <c r="A76" s="49"/>
      <c r="B76" s="49"/>
      <c r="C76" s="10"/>
      <c r="D76" s="49"/>
    </row>
    <row r="77" spans="1:4" ht="11.25">
      <c r="A77" s="49"/>
      <c r="B77" s="49"/>
      <c r="C77" s="10"/>
      <c r="D77" s="49"/>
    </row>
    <row r="78" spans="1:4" ht="11.25">
      <c r="A78" s="49"/>
      <c r="B78" s="49"/>
      <c r="C78" s="10"/>
      <c r="D78" s="49"/>
    </row>
    <row r="79" spans="1:4" ht="11.25">
      <c r="A79" s="49"/>
      <c r="B79" s="49"/>
      <c r="C79" s="10"/>
      <c r="D79" s="49"/>
    </row>
    <row r="80" spans="1:4" ht="11.25">
      <c r="A80" s="49"/>
      <c r="B80" s="49"/>
      <c r="C80" s="10"/>
      <c r="D80" s="49"/>
    </row>
    <row r="81" spans="1:4" ht="11.25">
      <c r="A81" s="49"/>
      <c r="B81" s="49"/>
      <c r="C81" s="10"/>
      <c r="D81" s="49"/>
    </row>
    <row r="82" spans="1:4" ht="11.25">
      <c r="A82" s="49"/>
      <c r="B82" s="49"/>
      <c r="C82" s="10"/>
      <c r="D82" s="49"/>
    </row>
    <row r="83" spans="1:4" ht="11.25">
      <c r="A83" s="49"/>
      <c r="B83" s="49"/>
      <c r="C83" s="10"/>
      <c r="D83" s="49"/>
    </row>
    <row r="84" spans="1:4" ht="11.25">
      <c r="A84" s="49"/>
      <c r="B84" s="49"/>
      <c r="C84" s="10"/>
      <c r="D84" s="49"/>
    </row>
    <row r="85" spans="1:4" ht="11.25">
      <c r="A85" s="49"/>
      <c r="B85" s="49"/>
      <c r="C85" s="10"/>
      <c r="D85" s="49"/>
    </row>
    <row r="86" spans="1:4" ht="11.25">
      <c r="A86" s="49"/>
      <c r="B86" s="49"/>
      <c r="C86" s="10"/>
      <c r="D86" s="49"/>
    </row>
    <row r="87" spans="1:4" ht="11.25">
      <c r="A87" s="49"/>
      <c r="B87" s="49"/>
      <c r="C87" s="10"/>
      <c r="D87" s="49"/>
    </row>
    <row r="88" spans="1:4" ht="11.25">
      <c r="A88" s="49"/>
      <c r="B88" s="49"/>
      <c r="C88" s="10"/>
      <c r="D88" s="49"/>
    </row>
    <row r="89" spans="1:4" ht="11.25">
      <c r="A89" s="49"/>
      <c r="B89" s="49"/>
      <c r="C89" s="10"/>
      <c r="D89" s="49"/>
    </row>
    <row r="90" spans="1:4" ht="11.25">
      <c r="A90" s="49"/>
      <c r="B90" s="49"/>
      <c r="C90" s="10"/>
      <c r="D90" s="49"/>
    </row>
    <row r="91" spans="1:4" ht="11.25">
      <c r="A91" s="49"/>
      <c r="B91" s="49"/>
      <c r="C91" s="10"/>
      <c r="D91" s="49"/>
    </row>
    <row r="92" spans="1:4" ht="11.25">
      <c r="A92" s="49"/>
      <c r="B92" s="49"/>
      <c r="C92" s="10"/>
      <c r="D92" s="49"/>
    </row>
    <row r="93" spans="1:4" ht="11.25">
      <c r="A93" s="49"/>
      <c r="B93" s="49"/>
      <c r="C93" s="10"/>
      <c r="D93" s="49"/>
    </row>
    <row r="94" spans="1:4" ht="11.25">
      <c r="A94" s="49"/>
      <c r="B94" s="49"/>
      <c r="C94" s="10"/>
      <c r="D94" s="49"/>
    </row>
    <row r="95" spans="1:4" ht="11.25">
      <c r="A95" s="49"/>
      <c r="B95" s="49"/>
      <c r="C95" s="10"/>
      <c r="D95" s="49"/>
    </row>
    <row r="96" spans="1:4" ht="11.25">
      <c r="A96" s="49"/>
      <c r="B96" s="49"/>
      <c r="C96" s="10"/>
      <c r="D96" s="49"/>
    </row>
    <row r="97" spans="1:4" ht="11.25">
      <c r="A97" s="49"/>
      <c r="B97" s="49"/>
      <c r="C97" s="10"/>
      <c r="D97" s="49"/>
    </row>
    <row r="98" spans="1:4" ht="11.25">
      <c r="A98" s="49"/>
      <c r="B98" s="49"/>
      <c r="C98" s="10"/>
      <c r="D98" s="49"/>
    </row>
    <row r="99" spans="1:4" ht="11.25">
      <c r="A99" s="49"/>
      <c r="B99" s="49"/>
      <c r="C99" s="10"/>
      <c r="D99" s="49"/>
    </row>
    <row r="100" spans="1:4" ht="11.25">
      <c r="A100" s="49"/>
      <c r="B100" s="49"/>
      <c r="C100" s="10"/>
      <c r="D100" s="49"/>
    </row>
    <row r="101" spans="1:4" ht="11.25">
      <c r="A101" s="49"/>
      <c r="B101" s="49"/>
      <c r="C101" s="10"/>
      <c r="D101" s="49"/>
    </row>
    <row r="102" spans="1:4" ht="11.25">
      <c r="A102" s="49"/>
      <c r="B102" s="49"/>
      <c r="C102" s="10"/>
      <c r="D102" s="49"/>
    </row>
    <row r="103" spans="1:4" ht="11.25">
      <c r="A103" s="49"/>
      <c r="B103" s="49"/>
      <c r="C103" s="10"/>
      <c r="D103" s="49"/>
    </row>
    <row r="104" spans="1:4" ht="11.25">
      <c r="A104" s="49"/>
      <c r="B104" s="49"/>
      <c r="C104" s="10"/>
      <c r="D104" s="49"/>
    </row>
    <row r="105" spans="1:4" ht="11.25">
      <c r="A105" s="49"/>
      <c r="B105" s="49"/>
      <c r="C105" s="10"/>
      <c r="D105" s="49"/>
    </row>
    <row r="106" spans="1:4" ht="11.25">
      <c r="A106" s="49"/>
      <c r="B106" s="49"/>
      <c r="C106" s="10"/>
      <c r="D106" s="49"/>
    </row>
    <row r="107" spans="1:4" ht="11.25">
      <c r="A107" s="49"/>
      <c r="B107" s="49"/>
      <c r="C107" s="10"/>
      <c r="D107" s="49"/>
    </row>
    <row r="108" spans="1:4" ht="11.25">
      <c r="A108" s="49"/>
      <c r="B108" s="49"/>
      <c r="C108" s="10"/>
      <c r="D108" s="49"/>
    </row>
    <row r="109" spans="1:4" ht="11.25">
      <c r="A109" s="49"/>
      <c r="B109" s="49"/>
      <c r="C109" s="10"/>
      <c r="D109" s="49"/>
    </row>
    <row r="110" spans="1:4" ht="11.25">
      <c r="A110" s="49"/>
      <c r="B110" s="49"/>
      <c r="C110" s="10"/>
      <c r="D110" s="49"/>
    </row>
    <row r="111" spans="1:4" ht="11.25">
      <c r="A111" s="49"/>
      <c r="B111" s="49"/>
      <c r="C111" s="10"/>
      <c r="D111" s="49"/>
    </row>
    <row r="112" spans="1:4" ht="11.25">
      <c r="A112" s="49"/>
      <c r="B112" s="49"/>
      <c r="C112" s="10"/>
      <c r="D112" s="49"/>
    </row>
    <row r="113" spans="1:4" ht="11.25">
      <c r="A113" s="49"/>
      <c r="B113" s="49"/>
      <c r="C113" s="10"/>
      <c r="D113" s="49"/>
    </row>
    <row r="114" spans="1:4" ht="11.25">
      <c r="A114" s="49"/>
      <c r="B114" s="49"/>
      <c r="C114" s="10"/>
      <c r="D114" s="49"/>
    </row>
    <row r="115" spans="1:4" ht="11.25">
      <c r="A115" s="49"/>
      <c r="B115" s="49"/>
      <c r="C115" s="10"/>
      <c r="D115" s="49"/>
    </row>
    <row r="116" spans="1:4" ht="11.25">
      <c r="A116" s="49"/>
      <c r="B116" s="49"/>
      <c r="C116" s="10"/>
      <c r="D116" s="49"/>
    </row>
    <row r="117" spans="1:4" ht="11.25">
      <c r="A117" s="49"/>
      <c r="B117" s="49"/>
      <c r="C117" s="10"/>
      <c r="D117" s="49"/>
    </row>
    <row r="118" spans="1:4" ht="11.25">
      <c r="A118" s="49"/>
      <c r="B118" s="49"/>
      <c r="C118" s="10"/>
      <c r="D118" s="49"/>
    </row>
    <row r="119" spans="1:4" ht="11.25">
      <c r="A119" s="49"/>
      <c r="B119" s="49"/>
      <c r="C119" s="10"/>
      <c r="D119" s="49"/>
    </row>
    <row r="120" spans="1:4" ht="11.25">
      <c r="A120" s="49"/>
      <c r="B120" s="49"/>
      <c r="C120" s="10"/>
      <c r="D120" s="49"/>
    </row>
    <row r="121" spans="1:4" ht="11.25">
      <c r="A121" s="49"/>
      <c r="B121" s="49"/>
      <c r="C121" s="10"/>
      <c r="D121" s="49"/>
    </row>
    <row r="122" spans="1:4" ht="11.25">
      <c r="A122" s="49"/>
      <c r="B122" s="49"/>
      <c r="C122" s="10"/>
      <c r="D122" s="49"/>
    </row>
    <row r="123" spans="1:4" ht="11.25">
      <c r="A123" s="49"/>
      <c r="B123" s="49"/>
      <c r="C123" s="10"/>
      <c r="D123" s="49"/>
    </row>
    <row r="124" spans="1:4" ht="11.25">
      <c r="A124" s="49"/>
      <c r="B124" s="49"/>
      <c r="C124" s="10"/>
      <c r="D124" s="49"/>
    </row>
    <row r="125" spans="1:4" ht="11.25">
      <c r="A125" s="49"/>
      <c r="B125" s="49"/>
      <c r="C125" s="10"/>
      <c r="D125" s="49"/>
    </row>
    <row r="126" spans="1:4" ht="11.25">
      <c r="A126" s="49"/>
      <c r="B126" s="49"/>
      <c r="C126" s="10"/>
      <c r="D126" s="49"/>
    </row>
    <row r="127" spans="1:4" ht="11.25">
      <c r="A127" s="49"/>
      <c r="B127" s="49"/>
      <c r="C127" s="10"/>
      <c r="D127" s="49"/>
    </row>
    <row r="128" spans="1:4" ht="11.25">
      <c r="A128" s="49"/>
      <c r="B128" s="49"/>
      <c r="C128" s="10"/>
      <c r="D128" s="49"/>
    </row>
    <row r="129" spans="1:4" ht="11.25">
      <c r="A129" s="49"/>
      <c r="B129" s="49"/>
      <c r="C129" s="10"/>
      <c r="D129" s="49"/>
    </row>
    <row r="130" spans="1:4" ht="11.25">
      <c r="A130" s="49"/>
      <c r="B130" s="49"/>
      <c r="C130" s="10"/>
      <c r="D130" s="49"/>
    </row>
    <row r="131" spans="1:4" ht="11.25">
      <c r="A131" s="49"/>
      <c r="B131" s="49"/>
      <c r="C131" s="10"/>
      <c r="D131" s="49"/>
    </row>
    <row r="132" spans="1:4" ht="11.25">
      <c r="A132" s="49"/>
      <c r="B132" s="49"/>
      <c r="C132" s="10"/>
      <c r="D132" s="49"/>
    </row>
    <row r="133" spans="1:4" ht="11.25">
      <c r="A133" s="49"/>
      <c r="B133" s="49"/>
      <c r="C133" s="10"/>
      <c r="D133" s="49"/>
    </row>
    <row r="134" spans="1:4" ht="11.25">
      <c r="A134" s="49"/>
      <c r="B134" s="49"/>
      <c r="C134" s="10"/>
      <c r="D134" s="49"/>
    </row>
    <row r="135" spans="1:4" ht="11.25">
      <c r="A135" s="49"/>
      <c r="B135" s="49"/>
      <c r="C135" s="10"/>
      <c r="D135" s="49"/>
    </row>
    <row r="136" spans="1:4" ht="11.25">
      <c r="A136" s="49"/>
      <c r="B136" s="49"/>
      <c r="C136" s="10"/>
      <c r="D136" s="49"/>
    </row>
    <row r="137" spans="1:4" ht="11.25">
      <c r="A137" s="49"/>
      <c r="B137" s="49"/>
      <c r="C137" s="10"/>
      <c r="D137" s="49"/>
    </row>
    <row r="138" spans="1:4" ht="11.25">
      <c r="A138" s="49"/>
      <c r="B138" s="49"/>
      <c r="C138" s="10"/>
      <c r="D138" s="49"/>
    </row>
    <row r="139" spans="1:4" ht="11.25">
      <c r="A139" s="49"/>
      <c r="B139" s="49"/>
      <c r="C139" s="10"/>
      <c r="D139" s="49"/>
    </row>
    <row r="140" spans="1:4" ht="11.25">
      <c r="A140" s="49"/>
      <c r="B140" s="49"/>
      <c r="C140" s="10"/>
      <c r="D140" s="49"/>
    </row>
    <row r="141" spans="1:4" ht="11.25">
      <c r="A141" s="49"/>
      <c r="B141" s="49"/>
      <c r="C141" s="10"/>
      <c r="D141" s="49"/>
    </row>
    <row r="142" spans="1:4" ht="11.25">
      <c r="A142" s="49"/>
      <c r="B142" s="49"/>
      <c r="C142" s="10"/>
      <c r="D142" s="49"/>
    </row>
    <row r="143" spans="1:4" ht="11.25">
      <c r="A143" s="49"/>
      <c r="B143" s="49"/>
      <c r="C143" s="10"/>
      <c r="D143" s="49"/>
    </row>
    <row r="144" spans="1:4" ht="11.25">
      <c r="A144" s="49"/>
      <c r="B144" s="49"/>
      <c r="C144" s="10"/>
      <c r="D144" s="49"/>
    </row>
    <row r="145" spans="1:4" ht="11.25">
      <c r="A145" s="49"/>
      <c r="B145" s="49"/>
      <c r="C145" s="10"/>
      <c r="D145" s="49"/>
    </row>
    <row r="146" spans="1:4" ht="11.25">
      <c r="A146" s="49"/>
      <c r="B146" s="49"/>
      <c r="C146" s="10"/>
      <c r="D146" s="49"/>
    </row>
    <row r="147" spans="1:4" ht="11.25">
      <c r="A147" s="49"/>
      <c r="B147" s="49"/>
      <c r="C147" s="10"/>
      <c r="D147" s="49"/>
    </row>
    <row r="148" spans="1:4" ht="11.25">
      <c r="A148" s="49"/>
      <c r="B148" s="49"/>
      <c r="C148" s="10"/>
      <c r="D148" s="49"/>
    </row>
    <row r="149" spans="1:4" ht="11.25">
      <c r="A149" s="49"/>
      <c r="B149" s="49"/>
      <c r="C149" s="10"/>
      <c r="D149" s="49"/>
    </row>
    <row r="150" spans="1:4" ht="11.25">
      <c r="A150" s="49"/>
      <c r="B150" s="49"/>
      <c r="C150" s="10"/>
      <c r="D150" s="49"/>
    </row>
    <row r="151" spans="1:4" ht="11.25">
      <c r="A151" s="49"/>
      <c r="B151" s="49"/>
      <c r="C151" s="10"/>
      <c r="D151" s="49"/>
    </row>
    <row r="152" spans="1:4" ht="11.25">
      <c r="A152" s="49"/>
      <c r="B152" s="49"/>
      <c r="C152" s="10"/>
      <c r="D152" s="49"/>
    </row>
    <row r="153" spans="1:4" ht="11.25">
      <c r="A153" s="49"/>
      <c r="B153" s="49"/>
      <c r="C153" s="10"/>
      <c r="D153" s="49"/>
    </row>
    <row r="154" spans="1:4" ht="11.25">
      <c r="A154" s="49"/>
      <c r="B154" s="49"/>
      <c r="C154" s="10"/>
      <c r="D154" s="49"/>
    </row>
    <row r="155" spans="1:4" ht="11.25">
      <c r="A155" s="49"/>
      <c r="B155" s="49"/>
      <c r="C155" s="10"/>
      <c r="D155" s="49"/>
    </row>
    <row r="156" spans="1:4" ht="11.25">
      <c r="A156" s="49"/>
      <c r="B156" s="49"/>
      <c r="C156" s="10"/>
      <c r="D156" s="49"/>
    </row>
    <row r="157" spans="1:4" ht="11.25">
      <c r="A157" s="49"/>
      <c r="B157" s="49"/>
      <c r="C157" s="10"/>
      <c r="D157" s="49"/>
    </row>
    <row r="158" spans="1:4" ht="11.25">
      <c r="A158" s="49"/>
      <c r="B158" s="49"/>
      <c r="C158" s="10"/>
      <c r="D158" s="49"/>
    </row>
    <row r="159" spans="1:4" ht="11.25">
      <c r="A159" s="49"/>
      <c r="B159" s="49"/>
      <c r="C159" s="10"/>
      <c r="D159" s="49"/>
    </row>
    <row r="160" spans="1:4" ht="11.25">
      <c r="A160" s="49"/>
      <c r="B160" s="49"/>
      <c r="C160" s="10"/>
      <c r="D160" s="49"/>
    </row>
    <row r="161" spans="1:4" ht="11.25">
      <c r="A161" s="49"/>
      <c r="B161" s="49"/>
      <c r="C161" s="10"/>
      <c r="D161" s="49"/>
    </row>
    <row r="162" spans="1:4" ht="11.25">
      <c r="A162" s="49"/>
      <c r="B162" s="49"/>
      <c r="C162" s="10"/>
      <c r="D162" s="49"/>
    </row>
  </sheetData>
  <sheetProtection/>
  <mergeCells count="3">
    <mergeCell ref="A2:H2"/>
    <mergeCell ref="D3:H3"/>
    <mergeCell ref="A49:H49"/>
  </mergeCells>
  <printOptions/>
  <pageMargins left="0.35" right="0.20069444444444445" top="0.5902777777777778" bottom="0.5902777777777778" header="0.5118055555555555" footer="0.5118055555555555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workbookViewId="0" topLeftCell="C1">
      <selection activeCell="N15" sqref="N15"/>
    </sheetView>
  </sheetViews>
  <sheetFormatPr defaultColWidth="9.00390625" defaultRowHeight="14.25"/>
  <cols>
    <col min="1" max="1" width="9.25390625" style="2" hidden="1" customWidth="1"/>
    <col min="2" max="2" width="2.50390625" style="2" hidden="1" customWidth="1"/>
    <col min="3" max="3" width="20.875" style="2" customWidth="1"/>
    <col min="4" max="4" width="5.875" style="2" customWidth="1"/>
    <col min="5" max="5" width="6.25390625" style="2" customWidth="1"/>
    <col min="6" max="6" width="5.75390625" style="2" customWidth="1"/>
    <col min="7" max="7" width="38.875" style="2" customWidth="1"/>
    <col min="8" max="8" width="6.125" style="3" customWidth="1"/>
    <col min="9" max="9" width="6.75390625" style="3" customWidth="1"/>
    <col min="10" max="10" width="6.75390625" style="2" customWidth="1"/>
    <col min="11" max="11" width="9.00390625" style="2" customWidth="1"/>
    <col min="12" max="12" width="9.875" style="2" customWidth="1"/>
    <col min="13" max="16384" width="9.00390625" style="2" customWidth="1"/>
  </cols>
  <sheetData>
    <row r="1" spans="3:9" s="1" customFormat="1" ht="12.75" customHeight="1">
      <c r="C1" s="1" t="s">
        <v>130</v>
      </c>
      <c r="H1" s="4"/>
      <c r="I1" s="4"/>
    </row>
    <row r="2" spans="3:10" ht="27" customHeight="1">
      <c r="C2" s="96" t="s">
        <v>191</v>
      </c>
      <c r="D2" s="96"/>
      <c r="E2" s="96"/>
      <c r="F2" s="96"/>
      <c r="G2" s="96"/>
      <c r="H2" s="96"/>
      <c r="I2" s="96"/>
      <c r="J2" s="96"/>
    </row>
    <row r="3" spans="3:10" ht="18.75" customHeight="1">
      <c r="C3" s="5" t="s">
        <v>192</v>
      </c>
      <c r="G3" s="97" t="s">
        <v>1</v>
      </c>
      <c r="H3" s="97"/>
      <c r="I3" s="97"/>
      <c r="J3" s="97"/>
    </row>
    <row r="4" spans="1:10" ht="45" customHeight="1">
      <c r="A4" s="6" t="s">
        <v>131</v>
      </c>
      <c r="B4" s="7"/>
      <c r="C4" s="8" t="s">
        <v>132</v>
      </c>
      <c r="D4" s="9" t="s">
        <v>133</v>
      </c>
      <c r="E4" s="9" t="s">
        <v>134</v>
      </c>
      <c r="F4" s="9" t="s">
        <v>135</v>
      </c>
      <c r="G4" s="8" t="s">
        <v>136</v>
      </c>
      <c r="H4" s="9" t="s">
        <v>133</v>
      </c>
      <c r="I4" s="9" t="s">
        <v>134</v>
      </c>
      <c r="J4" s="9" t="s">
        <v>135</v>
      </c>
    </row>
    <row r="5" spans="1:10" ht="16.5" customHeight="1">
      <c r="A5" s="6"/>
      <c r="B5" s="10">
        <v>1030127</v>
      </c>
      <c r="C5" s="11" t="s">
        <v>137</v>
      </c>
      <c r="D5" s="8"/>
      <c r="E5" s="8"/>
      <c r="F5" s="8"/>
      <c r="G5" s="8" t="s">
        <v>138</v>
      </c>
      <c r="H5" s="12"/>
      <c r="I5" s="12"/>
      <c r="J5" s="16"/>
    </row>
    <row r="6" spans="1:10" ht="16.5" customHeight="1">
      <c r="A6" s="6"/>
      <c r="B6" s="7">
        <v>1030143</v>
      </c>
      <c r="C6" s="11" t="s">
        <v>99</v>
      </c>
      <c r="D6" s="13"/>
      <c r="E6" s="13"/>
      <c r="F6" s="13"/>
      <c r="G6" s="11" t="s">
        <v>139</v>
      </c>
      <c r="H6" s="14">
        <f>H7+H10+H24+H21+H22+H23</f>
        <v>60361</v>
      </c>
      <c r="I6" s="14">
        <f>I7+I10+I24+I21+I22+I23</f>
        <v>53894.21</v>
      </c>
      <c r="J6" s="14">
        <f>J10+J21+J23</f>
        <v>-6466.789999999998</v>
      </c>
    </row>
    <row r="7" spans="1:10" ht="16.5" customHeight="1">
      <c r="A7" s="15">
        <v>1030118</v>
      </c>
      <c r="B7" s="2">
        <v>10301402</v>
      </c>
      <c r="C7" s="16" t="s">
        <v>140</v>
      </c>
      <c r="D7" s="8"/>
      <c r="E7" s="8"/>
      <c r="F7" s="8"/>
      <c r="G7" s="11" t="s">
        <v>141</v>
      </c>
      <c r="H7" s="14">
        <f>H8+H9</f>
        <v>0</v>
      </c>
      <c r="I7" s="14"/>
      <c r="J7" s="8"/>
    </row>
    <row r="8" spans="1:10" ht="16.5" customHeight="1">
      <c r="A8" s="15">
        <v>1030119</v>
      </c>
      <c r="B8" s="17">
        <v>103014304</v>
      </c>
      <c r="C8" s="16" t="s">
        <v>142</v>
      </c>
      <c r="D8" s="8"/>
      <c r="E8" s="8"/>
      <c r="F8" s="8"/>
      <c r="G8" s="18" t="s">
        <v>143</v>
      </c>
      <c r="H8" s="14"/>
      <c r="I8" s="14"/>
      <c r="J8" s="8"/>
    </row>
    <row r="9" spans="1:10" ht="16.5" customHeight="1">
      <c r="A9" s="15"/>
      <c r="B9" s="17"/>
      <c r="C9" s="16" t="s">
        <v>144</v>
      </c>
      <c r="D9" s="8"/>
      <c r="E9" s="8"/>
      <c r="F9" s="8"/>
      <c r="G9" s="18" t="s">
        <v>145</v>
      </c>
      <c r="H9" s="14"/>
      <c r="I9" s="14"/>
      <c r="J9" s="8"/>
    </row>
    <row r="10" spans="1:10" ht="16.5" customHeight="1">
      <c r="A10" s="6">
        <v>1030127</v>
      </c>
      <c r="B10" s="17">
        <v>1030118</v>
      </c>
      <c r="C10" s="11" t="s">
        <v>146</v>
      </c>
      <c r="D10" s="8"/>
      <c r="E10" s="8"/>
      <c r="F10" s="8"/>
      <c r="G10" s="11" t="s">
        <v>147</v>
      </c>
      <c r="H10" s="14">
        <f>SUM(H11:H20)</f>
        <v>54356</v>
      </c>
      <c r="I10" s="14">
        <f>SUM(I11:I20)</f>
        <v>50053.83</v>
      </c>
      <c r="J10" s="14">
        <f>SUM(J11:J20)</f>
        <v>-4302.169999999998</v>
      </c>
    </row>
    <row r="11" spans="1:10" ht="16.5" customHeight="1">
      <c r="A11" s="19">
        <v>1030138</v>
      </c>
      <c r="B11" s="7">
        <v>1030119</v>
      </c>
      <c r="C11" s="11" t="s">
        <v>148</v>
      </c>
      <c r="D11" s="14"/>
      <c r="E11" s="14"/>
      <c r="F11" s="8"/>
      <c r="G11" s="11" t="s">
        <v>149</v>
      </c>
      <c r="H11" s="14"/>
      <c r="I11" s="14">
        <f>H11+J11</f>
        <v>0</v>
      </c>
      <c r="J11" s="8"/>
    </row>
    <row r="12" spans="1:10" ht="16.5" customHeight="1">
      <c r="A12" s="15"/>
      <c r="B12" s="17">
        <v>1030138</v>
      </c>
      <c r="C12" s="11" t="s">
        <v>150</v>
      </c>
      <c r="D12" s="8"/>
      <c r="E12" s="8"/>
      <c r="F12" s="8"/>
      <c r="G12" s="11" t="s">
        <v>151</v>
      </c>
      <c r="H12" s="14">
        <v>7000</v>
      </c>
      <c r="I12" s="14">
        <f>H12+J12</f>
        <v>7000</v>
      </c>
      <c r="J12" s="8"/>
    </row>
    <row r="13" spans="1:10" ht="16.5" customHeight="1">
      <c r="A13" s="15"/>
      <c r="B13" s="17"/>
      <c r="C13" s="11" t="s">
        <v>152</v>
      </c>
      <c r="D13" s="8"/>
      <c r="E13" s="8"/>
      <c r="F13" s="8"/>
      <c r="G13" s="11" t="s">
        <v>153</v>
      </c>
      <c r="H13" s="14">
        <v>47356</v>
      </c>
      <c r="I13" s="14">
        <v>43053.83</v>
      </c>
      <c r="J13" s="8">
        <f>I13-H13</f>
        <v>-4302.169999999998</v>
      </c>
    </row>
    <row r="14" spans="1:10" ht="16.5" customHeight="1">
      <c r="A14" s="15">
        <v>103014304</v>
      </c>
      <c r="B14" s="10"/>
      <c r="C14" s="16" t="s">
        <v>154</v>
      </c>
      <c r="D14" s="8"/>
      <c r="E14" s="8"/>
      <c r="F14" s="8"/>
      <c r="G14" s="11" t="s">
        <v>155</v>
      </c>
      <c r="H14" s="14"/>
      <c r="I14" s="14">
        <f aca="true" t="shared" si="0" ref="I14:I22">H14+J14</f>
        <v>0</v>
      </c>
      <c r="J14" s="8"/>
    </row>
    <row r="15" spans="1:10" ht="16.5" customHeight="1">
      <c r="A15" s="15"/>
      <c r="B15" s="10"/>
      <c r="C15" s="16" t="s">
        <v>156</v>
      </c>
      <c r="D15" s="8"/>
      <c r="E15" s="8"/>
      <c r="F15" s="8"/>
      <c r="G15" s="11" t="s">
        <v>157</v>
      </c>
      <c r="H15" s="14"/>
      <c r="I15" s="14">
        <f t="shared" si="0"/>
        <v>0</v>
      </c>
      <c r="J15" s="8"/>
    </row>
    <row r="16" spans="1:10" ht="16.5" customHeight="1">
      <c r="A16" s="20">
        <v>1030146</v>
      </c>
      <c r="B16" s="21">
        <v>1030146</v>
      </c>
      <c r="C16" s="11" t="s">
        <v>158</v>
      </c>
      <c r="D16" s="8">
        <v>3500</v>
      </c>
      <c r="E16" s="8">
        <v>3250</v>
      </c>
      <c r="F16" s="8">
        <f>E16-D16</f>
        <v>-250</v>
      </c>
      <c r="G16" s="22" t="s">
        <v>159</v>
      </c>
      <c r="H16" s="14"/>
      <c r="I16" s="14">
        <f t="shared" si="0"/>
        <v>0</v>
      </c>
      <c r="J16" s="8"/>
    </row>
    <row r="17" spans="1:10" ht="16.5" customHeight="1">
      <c r="A17" s="20">
        <v>1030147</v>
      </c>
      <c r="B17" s="21">
        <v>1030147</v>
      </c>
      <c r="C17" s="11" t="s">
        <v>160</v>
      </c>
      <c r="D17" s="8">
        <v>1500</v>
      </c>
      <c r="E17" s="8">
        <v>1500</v>
      </c>
      <c r="F17" s="8"/>
      <c r="G17" s="11" t="s">
        <v>161</v>
      </c>
      <c r="H17" s="14"/>
      <c r="I17" s="14">
        <f t="shared" si="0"/>
        <v>0</v>
      </c>
      <c r="J17" s="8"/>
    </row>
    <row r="18" spans="1:10" ht="16.5" customHeight="1">
      <c r="A18" s="20">
        <v>1030148</v>
      </c>
      <c r="B18" s="21">
        <v>1030148</v>
      </c>
      <c r="C18" s="11" t="s">
        <v>162</v>
      </c>
      <c r="D18" s="8">
        <f>SUM(D19:D21)</f>
        <v>58636</v>
      </c>
      <c r="E18" s="8">
        <f>SUM(E19:E21)</f>
        <v>50500</v>
      </c>
      <c r="F18" s="8">
        <f>SUM(F19:F21)</f>
        <v>-8136</v>
      </c>
      <c r="G18" s="11" t="s">
        <v>163</v>
      </c>
      <c r="H18" s="14"/>
      <c r="I18" s="14">
        <f t="shared" si="0"/>
        <v>0</v>
      </c>
      <c r="J18" s="8"/>
    </row>
    <row r="19" spans="1:10" ht="16.5" customHeight="1">
      <c r="A19" s="6">
        <v>103014801</v>
      </c>
      <c r="B19" s="7">
        <v>103014801</v>
      </c>
      <c r="C19" s="11" t="s">
        <v>164</v>
      </c>
      <c r="D19" s="8">
        <v>58636</v>
      </c>
      <c r="E19" s="8">
        <v>50500</v>
      </c>
      <c r="F19" s="8">
        <f>E19-D19</f>
        <v>-8136</v>
      </c>
      <c r="G19" s="16" t="s">
        <v>165</v>
      </c>
      <c r="H19" s="14"/>
      <c r="I19" s="14">
        <f t="shared" si="0"/>
        <v>0</v>
      </c>
      <c r="J19" s="8"/>
    </row>
    <row r="20" spans="1:10" ht="16.5" customHeight="1">
      <c r="A20" s="20">
        <v>103014804</v>
      </c>
      <c r="B20" s="21">
        <v>103014804</v>
      </c>
      <c r="C20" s="11" t="s">
        <v>166</v>
      </c>
      <c r="D20" s="8"/>
      <c r="E20" s="8"/>
      <c r="F20" s="8"/>
      <c r="G20" s="11" t="s">
        <v>167</v>
      </c>
      <c r="H20" s="14"/>
      <c r="I20" s="14">
        <f t="shared" si="0"/>
        <v>0</v>
      </c>
      <c r="J20" s="8"/>
    </row>
    <row r="21" spans="1:10" ht="16.5" customHeight="1">
      <c r="A21" s="20">
        <v>103014805</v>
      </c>
      <c r="B21" s="21">
        <v>103014805</v>
      </c>
      <c r="C21" s="11" t="s">
        <v>168</v>
      </c>
      <c r="D21" s="8"/>
      <c r="E21" s="8"/>
      <c r="F21" s="8"/>
      <c r="G21" s="11" t="s">
        <v>169</v>
      </c>
      <c r="H21" s="14">
        <v>3500</v>
      </c>
      <c r="I21" s="14">
        <v>2790.38</v>
      </c>
      <c r="J21" s="8">
        <f>I21-H21</f>
        <v>-709.6199999999999</v>
      </c>
    </row>
    <row r="22" spans="1:10" ht="16.5" customHeight="1">
      <c r="A22" s="6"/>
      <c r="B22" s="7"/>
      <c r="C22" s="11" t="s">
        <v>170</v>
      </c>
      <c r="D22" s="8">
        <v>1455</v>
      </c>
      <c r="E22" s="8">
        <v>1455</v>
      </c>
      <c r="F22" s="8">
        <f>E22-D22</f>
        <v>0</v>
      </c>
      <c r="G22" s="11" t="s">
        <v>171</v>
      </c>
      <c r="H22" s="14">
        <v>1050</v>
      </c>
      <c r="I22" s="14">
        <f t="shared" si="0"/>
        <v>1050</v>
      </c>
      <c r="J22" s="8"/>
    </row>
    <row r="23" spans="1:10" ht="16.5" customHeight="1">
      <c r="A23" s="20">
        <v>1030156</v>
      </c>
      <c r="B23" s="21">
        <v>1030156</v>
      </c>
      <c r="C23" s="11" t="s">
        <v>172</v>
      </c>
      <c r="D23" s="8"/>
      <c r="E23" s="8"/>
      <c r="F23" s="8"/>
      <c r="G23" s="11" t="s">
        <v>173</v>
      </c>
      <c r="H23" s="14">
        <v>1455</v>
      </c>
      <c r="I23" s="14">
        <v>0</v>
      </c>
      <c r="J23" s="14">
        <f>I23-H23</f>
        <v>-1455</v>
      </c>
    </row>
    <row r="24" spans="1:10" ht="16.5" customHeight="1">
      <c r="A24" s="20"/>
      <c r="B24" s="21"/>
      <c r="C24" s="23" t="s">
        <v>174</v>
      </c>
      <c r="D24" s="24">
        <f>SUM(D10,D11,D15,D16,D17,D18,D22)</f>
        <v>65091</v>
      </c>
      <c r="E24" s="24">
        <f>D24+F24</f>
        <v>56705</v>
      </c>
      <c r="F24" s="24">
        <f>SUM(F5+F6+F10+F11+F12+F15+F16+F17+F18+F22+F23)</f>
        <v>-8386</v>
      </c>
      <c r="G24" s="11" t="s">
        <v>175</v>
      </c>
      <c r="H24" s="14"/>
      <c r="I24" s="14"/>
      <c r="J24" s="8"/>
    </row>
    <row r="25" spans="1:10" ht="16.5" customHeight="1">
      <c r="A25" s="6"/>
      <c r="B25" s="7"/>
      <c r="C25" s="16" t="s">
        <v>176</v>
      </c>
      <c r="D25" s="8"/>
      <c r="E25" s="8">
        <v>9900</v>
      </c>
      <c r="F25" s="8">
        <f>E25-D25</f>
        <v>9900</v>
      </c>
      <c r="G25" s="11" t="s">
        <v>177</v>
      </c>
      <c r="H25" s="14"/>
      <c r="I25" s="14"/>
      <c r="J25" s="8"/>
    </row>
    <row r="26" spans="1:10" ht="16.5" customHeight="1">
      <c r="A26" s="7"/>
      <c r="B26" s="7"/>
      <c r="C26" s="16" t="s">
        <v>122</v>
      </c>
      <c r="D26" s="8"/>
      <c r="E26" s="8"/>
      <c r="F26" s="8">
        <f>E26-D26</f>
        <v>0</v>
      </c>
      <c r="G26" s="11" t="s">
        <v>178</v>
      </c>
      <c r="H26" s="14"/>
      <c r="I26" s="14"/>
      <c r="J26" s="8"/>
    </row>
    <row r="27" spans="1:10" ht="16.5" customHeight="1">
      <c r="A27" s="7"/>
      <c r="B27" s="7"/>
      <c r="C27" s="11"/>
      <c r="D27" s="8"/>
      <c r="E27" s="8"/>
      <c r="F27" s="8"/>
      <c r="G27" s="11" t="s">
        <v>179</v>
      </c>
      <c r="H27" s="14"/>
      <c r="I27" s="14"/>
      <c r="J27" s="8"/>
    </row>
    <row r="28" spans="1:10" ht="16.5" customHeight="1">
      <c r="A28" s="7"/>
      <c r="B28" s="7"/>
      <c r="C28" s="11"/>
      <c r="D28" s="8"/>
      <c r="E28" s="8"/>
      <c r="F28" s="8"/>
      <c r="G28" s="11" t="s">
        <v>180</v>
      </c>
      <c r="H28" s="14">
        <f>SUM(H31,H29)</f>
        <v>0</v>
      </c>
      <c r="I28" s="14">
        <f>SUM(I31,I29)</f>
        <v>0</v>
      </c>
      <c r="J28" s="8"/>
    </row>
    <row r="29" spans="1:10" ht="16.5" customHeight="1">
      <c r="A29" s="7"/>
      <c r="B29" s="7"/>
      <c r="C29" s="16"/>
      <c r="D29" s="8"/>
      <c r="E29" s="8"/>
      <c r="F29" s="8"/>
      <c r="G29" s="11" t="s">
        <v>181</v>
      </c>
      <c r="H29" s="14">
        <f>SUM(H30)</f>
        <v>0</v>
      </c>
      <c r="I29" s="14">
        <f>SUM(I30)</f>
        <v>0</v>
      </c>
      <c r="J29" s="8"/>
    </row>
    <row r="30" spans="2:10" ht="16.5" customHeight="1">
      <c r="B30" s="7"/>
      <c r="C30" s="16"/>
      <c r="D30" s="16"/>
      <c r="E30" s="16"/>
      <c r="F30" s="8"/>
      <c r="G30" s="11" t="s">
        <v>182</v>
      </c>
      <c r="H30" s="14"/>
      <c r="I30" s="14"/>
      <c r="J30" s="8"/>
    </row>
    <row r="31" spans="2:10" ht="16.5" customHeight="1">
      <c r="B31" s="7"/>
      <c r="C31" s="11"/>
      <c r="D31" s="16"/>
      <c r="E31" s="8"/>
      <c r="F31" s="8">
        <f>E31-D31</f>
        <v>0</v>
      </c>
      <c r="G31" s="16" t="s">
        <v>183</v>
      </c>
      <c r="H31" s="14">
        <f>SUM(H32)</f>
        <v>0</v>
      </c>
      <c r="I31" s="14">
        <f>SUM(I32)</f>
        <v>0</v>
      </c>
      <c r="J31" s="8"/>
    </row>
    <row r="32" spans="2:10" ht="16.5" customHeight="1">
      <c r="B32" s="7"/>
      <c r="C32" s="11"/>
      <c r="D32" s="16"/>
      <c r="E32" s="8"/>
      <c r="F32" s="8"/>
      <c r="G32" s="16" t="s">
        <v>184</v>
      </c>
      <c r="H32" s="14"/>
      <c r="I32" s="14"/>
      <c r="J32" s="8"/>
    </row>
    <row r="33" spans="2:10" ht="16.5" customHeight="1">
      <c r="B33" s="7"/>
      <c r="C33" s="11"/>
      <c r="D33" s="16"/>
      <c r="E33" s="8"/>
      <c r="F33" s="8">
        <f>E33-D33</f>
        <v>0</v>
      </c>
      <c r="G33" s="16" t="s">
        <v>185</v>
      </c>
      <c r="H33" s="14"/>
      <c r="I33" s="14">
        <f>SUM(I34)</f>
        <v>9900</v>
      </c>
      <c r="J33" s="8">
        <f>SUM(J34)</f>
        <v>9900</v>
      </c>
    </row>
    <row r="34" spans="2:10" ht="16.5" customHeight="1">
      <c r="B34" s="7"/>
      <c r="C34" s="11"/>
      <c r="D34" s="16"/>
      <c r="E34" s="16"/>
      <c r="F34" s="8"/>
      <c r="G34" s="16" t="s">
        <v>186</v>
      </c>
      <c r="H34" s="14"/>
      <c r="I34" s="14">
        <v>9900</v>
      </c>
      <c r="J34" s="8">
        <f>I34-H34</f>
        <v>9900</v>
      </c>
    </row>
    <row r="35" spans="2:10" ht="16.5" customHeight="1">
      <c r="B35" s="7"/>
      <c r="C35" s="11"/>
      <c r="D35" s="16"/>
      <c r="E35" s="16"/>
      <c r="F35" s="8"/>
      <c r="G35" s="16" t="s">
        <v>187</v>
      </c>
      <c r="H35" s="14">
        <v>4280</v>
      </c>
      <c r="I35" s="14">
        <v>2360.79</v>
      </c>
      <c r="J35" s="8">
        <f>I35-H35</f>
        <v>-1919.21</v>
      </c>
    </row>
    <row r="36" spans="2:10" ht="16.5" customHeight="1">
      <c r="B36" s="7"/>
      <c r="C36" s="16"/>
      <c r="D36" s="16"/>
      <c r="E36" s="16"/>
      <c r="F36" s="16"/>
      <c r="G36" s="23" t="s">
        <v>188</v>
      </c>
      <c r="H36" s="25">
        <f>H6+H25+H28+H33+H35</f>
        <v>64641</v>
      </c>
      <c r="I36" s="25">
        <f>I6+I33+I35</f>
        <v>66155</v>
      </c>
      <c r="J36" s="25">
        <f>J35+J33+J6</f>
        <v>1514.0000000000018</v>
      </c>
    </row>
    <row r="37" spans="2:10" ht="16.5" customHeight="1">
      <c r="B37" s="7"/>
      <c r="C37" s="16"/>
      <c r="D37" s="16"/>
      <c r="E37" s="16"/>
      <c r="F37" s="16"/>
      <c r="G37" s="16" t="s">
        <v>189</v>
      </c>
      <c r="H37" s="14">
        <v>450</v>
      </c>
      <c r="I37" s="14">
        <v>450</v>
      </c>
      <c r="J37" s="8"/>
    </row>
    <row r="38" spans="2:10" ht="16.5" customHeight="1">
      <c r="B38" s="7"/>
      <c r="C38" s="16" t="s">
        <v>190</v>
      </c>
      <c r="D38" s="16"/>
      <c r="E38" s="16"/>
      <c r="F38" s="8"/>
      <c r="G38" s="16" t="s">
        <v>111</v>
      </c>
      <c r="H38" s="14"/>
      <c r="I38" s="14"/>
      <c r="J38" s="8"/>
    </row>
    <row r="39" spans="2:11" ht="16.5" customHeight="1">
      <c r="B39" s="7"/>
      <c r="C39" s="26" t="s">
        <v>128</v>
      </c>
      <c r="D39" s="24">
        <f>D24+D26+D27</f>
        <v>65091</v>
      </c>
      <c r="E39" s="24">
        <f>E24+E26+E27+E25</f>
        <v>66605</v>
      </c>
      <c r="F39" s="24">
        <f>F24+F25+F26+F38</f>
        <v>1514</v>
      </c>
      <c r="G39" s="26" t="s">
        <v>129</v>
      </c>
      <c r="H39" s="25">
        <f>H36+H38+H37</f>
        <v>65091</v>
      </c>
      <c r="I39" s="25">
        <f>I36+I38+I37</f>
        <v>66605</v>
      </c>
      <c r="J39" s="25">
        <f>I39-H39</f>
        <v>1514</v>
      </c>
      <c r="K39" s="2">
        <f>E39-I39</f>
        <v>0</v>
      </c>
    </row>
    <row r="40" spans="3:10" ht="21" customHeight="1">
      <c r="C40" s="95"/>
      <c r="D40" s="95"/>
      <c r="E40" s="95"/>
      <c r="F40" s="95"/>
      <c r="G40" s="95"/>
      <c r="H40" s="95"/>
      <c r="I40" s="95"/>
      <c r="J40" s="95"/>
    </row>
  </sheetData>
  <sheetProtection/>
  <mergeCells count="3">
    <mergeCell ref="C2:J2"/>
    <mergeCell ref="G3:J3"/>
    <mergeCell ref="C40:J40"/>
  </mergeCells>
  <printOptions horizontalCentered="1"/>
  <pageMargins left="0.20069444444444445" right="0.20069444444444445" top="0.5902777777777778" bottom="0.5902777777777778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2014-12-24T00:51:18Z</cp:lastPrinted>
  <dcterms:created xsi:type="dcterms:W3CDTF">1996-12-17T01:32:42Z</dcterms:created>
  <dcterms:modified xsi:type="dcterms:W3CDTF">2021-10-29T01:29:35Z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14</vt:lpwstr>
  </property>
  <property fmtid="{D5CDD505-2E9C-101B-9397-08002B2CF9AE}" pid="4" name="ICV">
    <vt:lpwstr>0183CAF3B02847F5AB80AFD0B720BF0A</vt:lpwstr>
  </property>
</Properties>
</file>